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Računovodstvo\OneDrive - CARNET\Desktop\Financijski izvještaji\Financijski izvještaji 2026\01.01.-30.06.2026\"/>
    </mc:Choice>
  </mc:AlternateContent>
  <xr:revisionPtr revIDLastSave="0" documentId="13_ncr:1_{1BDFA4A0-FD93-4564-8503-399034C7C561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SAŽETAK" sheetId="1" r:id="rId1"/>
    <sheet name=" Račun prihoda i rashoda" sheetId="3" r:id="rId2"/>
    <sheet name="Rashodi prema funkcijskoj kl" sheetId="5" r:id="rId3"/>
    <sheet name="Račun financiranja" sheetId="6" r:id="rId4"/>
    <sheet name="POSEBNI DIO" sheetId="7" r:id="rId5"/>
  </sheets>
  <definedNames>
    <definedName name="_xlnm.Print_Titles" localSheetId="1">' Račun prihoda i rashoda'!$38:$38</definedName>
    <definedName name="_xlnm.Print_Titles" localSheetId="4">'POSEBNI DIO'!$5:$5</definedName>
    <definedName name="_xlnm.Print_Titles" localSheetId="2">'Rashodi prema funkcijskoj kl'!$9:$9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49" i="3" l="1"/>
  <c r="E149" i="3"/>
  <c r="F149" i="3"/>
  <c r="I55" i="3"/>
  <c r="H55" i="3"/>
  <c r="I42" i="3"/>
  <c r="H42" i="3"/>
  <c r="H43" i="3"/>
  <c r="I62" i="3"/>
  <c r="H62" i="3"/>
  <c r="G33" i="3"/>
  <c r="F33" i="3"/>
  <c r="G133" i="7"/>
  <c r="H65" i="7"/>
  <c r="H66" i="7"/>
  <c r="H67" i="7"/>
  <c r="H68" i="7"/>
  <c r="H69" i="7"/>
  <c r="E66" i="7"/>
  <c r="E67" i="7"/>
  <c r="G66" i="7"/>
  <c r="G67" i="7"/>
  <c r="G26" i="7"/>
  <c r="F24" i="7"/>
  <c r="H31" i="7"/>
  <c r="H30" i="7"/>
  <c r="G29" i="7"/>
  <c r="H29" i="7" s="1"/>
  <c r="F29" i="7"/>
  <c r="E29" i="7"/>
  <c r="F28" i="7"/>
  <c r="E28" i="7"/>
  <c r="E36" i="7"/>
  <c r="F36" i="7"/>
  <c r="G36" i="7"/>
  <c r="H142" i="7"/>
  <c r="F141" i="7"/>
  <c r="F140" i="7" s="1"/>
  <c r="E141" i="7"/>
  <c r="E140" i="7" s="1"/>
  <c r="G141" i="7"/>
  <c r="G140" i="7" s="1"/>
  <c r="F67" i="7"/>
  <c r="F66" i="7" s="1"/>
  <c r="F21" i="7"/>
  <c r="F20" i="7" s="1"/>
  <c r="F19" i="7" s="1"/>
  <c r="E145" i="7"/>
  <c r="E144" i="7" s="1"/>
  <c r="E143" i="7" s="1"/>
  <c r="E138" i="7"/>
  <c r="E137" i="7" s="1"/>
  <c r="E135" i="7"/>
  <c r="E134" i="7" s="1"/>
  <c r="E131" i="7"/>
  <c r="E130" i="7" s="1"/>
  <c r="E128" i="7"/>
  <c r="E127" i="7" s="1"/>
  <c r="E126" i="7" s="1"/>
  <c r="E124" i="7"/>
  <c r="E123" i="7" s="1"/>
  <c r="E122" i="7" s="1"/>
  <c r="E120" i="7"/>
  <c r="E119" i="7" s="1"/>
  <c r="E117" i="7"/>
  <c r="E116" i="7" s="1"/>
  <c r="E114" i="7"/>
  <c r="E113" i="7" s="1"/>
  <c r="E111" i="7"/>
  <c r="E109" i="7"/>
  <c r="E108" i="7" s="1"/>
  <c r="E106" i="7"/>
  <c r="E105" i="7" s="1"/>
  <c r="E100" i="7"/>
  <c r="E99" i="7" s="1"/>
  <c r="E96" i="7"/>
  <c r="E95" i="7"/>
  <c r="E92" i="7"/>
  <c r="E91" i="7"/>
  <c r="E87" i="7"/>
  <c r="E86" i="7" s="1"/>
  <c r="E85" i="7" s="1"/>
  <c r="E83" i="7"/>
  <c r="E82" i="7" s="1"/>
  <c r="E80" i="7"/>
  <c r="E79" i="7" s="1"/>
  <c r="E75" i="7"/>
  <c r="E74" i="7" s="1"/>
  <c r="E71" i="7"/>
  <c r="E70" i="7" s="1"/>
  <c r="E63" i="7"/>
  <c r="E62" i="7" s="1"/>
  <c r="E59" i="7"/>
  <c r="E58" i="7" s="1"/>
  <c r="E57" i="7" s="1"/>
  <c r="E55" i="7"/>
  <c r="E54" i="7" s="1"/>
  <c r="E52" i="7"/>
  <c r="E51" i="7" s="1"/>
  <c r="E48" i="7"/>
  <c r="E47" i="7" s="1"/>
  <c r="E46" i="7" s="1"/>
  <c r="E44" i="7"/>
  <c r="E43" i="7" s="1"/>
  <c r="E42" i="7" s="1"/>
  <c r="E39" i="7"/>
  <c r="E38" i="7" s="1"/>
  <c r="E33" i="7"/>
  <c r="E32" i="7" s="1"/>
  <c r="E26" i="7"/>
  <c r="E21" i="7"/>
  <c r="E20" i="7" s="1"/>
  <c r="E19" i="7" s="1"/>
  <c r="E17" i="7"/>
  <c r="E16" i="7" s="1"/>
  <c r="E15" i="7" s="1"/>
  <c r="E13" i="7"/>
  <c r="E12" i="7" s="1"/>
  <c r="E11" i="7" s="1"/>
  <c r="E9" i="7"/>
  <c r="E8" i="7" s="1"/>
  <c r="E7" i="7" s="1"/>
  <c r="E33" i="3"/>
  <c r="F36" i="1"/>
  <c r="F34" i="1"/>
  <c r="F37" i="1" s="1"/>
  <c r="F28" i="1"/>
  <c r="F29" i="1" s="1"/>
  <c r="F21" i="1"/>
  <c r="F22" i="1" s="1"/>
  <c r="F11" i="1"/>
  <c r="F8" i="1"/>
  <c r="F14" i="1" s="1"/>
  <c r="G25" i="7" l="1"/>
  <c r="G28" i="7"/>
  <c r="G24" i="7" s="1"/>
  <c r="G6" i="7" s="1"/>
  <c r="G147" i="7" s="1"/>
  <c r="E25" i="7"/>
  <c r="E24" i="7" s="1"/>
  <c r="H140" i="7"/>
  <c r="E133" i="7"/>
  <c r="H141" i="7"/>
  <c r="E90" i="7"/>
  <c r="E50" i="7"/>
  <c r="E61" i="7"/>
  <c r="E78" i="7"/>
  <c r="E104" i="7"/>
  <c r="H34" i="7"/>
  <c r="G33" i="7"/>
  <c r="G32" i="7" s="1"/>
  <c r="F33" i="7"/>
  <c r="F63" i="7"/>
  <c r="F62" i="7" s="1"/>
  <c r="H73" i="7"/>
  <c r="F75" i="7"/>
  <c r="F74" i="7" s="1"/>
  <c r="G75" i="7"/>
  <c r="G74" i="7" s="1"/>
  <c r="F71" i="7"/>
  <c r="F70" i="7" s="1"/>
  <c r="G71" i="7"/>
  <c r="G70" i="7" s="1"/>
  <c r="G63" i="7"/>
  <c r="G62" i="7" s="1"/>
  <c r="G61" i="7" s="1"/>
  <c r="F145" i="7"/>
  <c r="F144" i="7" s="1"/>
  <c r="F143" i="7" s="1"/>
  <c r="G145" i="7"/>
  <c r="G144" i="7" s="1"/>
  <c r="H146" i="7"/>
  <c r="H28" i="7" l="1"/>
  <c r="E89" i="7"/>
  <c r="E6" i="7"/>
  <c r="F61" i="7"/>
  <c r="H145" i="7"/>
  <c r="G143" i="7"/>
  <c r="H143" i="7" s="1"/>
  <c r="H144" i="7"/>
  <c r="H10" i="7"/>
  <c r="H14" i="7"/>
  <c r="H18" i="7"/>
  <c r="H22" i="7"/>
  <c r="H23" i="7"/>
  <c r="H27" i="7"/>
  <c r="H36" i="7"/>
  <c r="H37" i="7"/>
  <c r="H35" i="7"/>
  <c r="H40" i="7"/>
  <c r="H41" i="7"/>
  <c r="H45" i="7"/>
  <c r="H49" i="7"/>
  <c r="H53" i="7"/>
  <c r="H56" i="7"/>
  <c r="H60" i="7"/>
  <c r="H64" i="7"/>
  <c r="H72" i="7"/>
  <c r="H76" i="7"/>
  <c r="H81" i="7"/>
  <c r="H84" i="7"/>
  <c r="H88" i="7"/>
  <c r="H93" i="7"/>
  <c r="H94" i="7"/>
  <c r="H97" i="7"/>
  <c r="H98" i="7"/>
  <c r="H101" i="7"/>
  <c r="H102" i="7"/>
  <c r="H103" i="7"/>
  <c r="H107" i="7"/>
  <c r="H110" i="7"/>
  <c r="H112" i="7"/>
  <c r="H115" i="7"/>
  <c r="H118" i="7"/>
  <c r="H121" i="7"/>
  <c r="H125" i="7"/>
  <c r="H129" i="7"/>
  <c r="H132" i="7"/>
  <c r="H136" i="7"/>
  <c r="H139" i="7"/>
  <c r="F100" i="7"/>
  <c r="H70" i="7"/>
  <c r="F39" i="7"/>
  <c r="E147" i="7" l="1"/>
  <c r="H63" i="7"/>
  <c r="H71" i="7"/>
  <c r="H62" i="7" l="1"/>
  <c r="G100" i="7" l="1"/>
  <c r="G99" i="7" s="1"/>
  <c r="G90" i="7" s="1"/>
  <c r="G89" i="7" s="1"/>
  <c r="I46" i="3"/>
  <c r="H46" i="3"/>
  <c r="I69" i="3"/>
  <c r="I70" i="3"/>
  <c r="I73" i="3"/>
  <c r="I44" i="3"/>
  <c r="I45" i="3"/>
  <c r="H44" i="3"/>
  <c r="H73" i="3"/>
  <c r="H96" i="3"/>
  <c r="H134" i="3"/>
  <c r="H141" i="3"/>
  <c r="H45" i="3"/>
  <c r="I59" i="3"/>
  <c r="I60" i="3"/>
  <c r="I61" i="3"/>
  <c r="H59" i="3"/>
  <c r="H60" i="3"/>
  <c r="H100" i="7" l="1"/>
  <c r="G91" i="7"/>
  <c r="F96" i="7"/>
  <c r="I27" i="3" l="1"/>
  <c r="H27" i="3"/>
  <c r="F40" i="5"/>
  <c r="E40" i="5"/>
  <c r="I47" i="3"/>
  <c r="I48" i="3"/>
  <c r="I54" i="3"/>
  <c r="I56" i="3"/>
  <c r="I57" i="3"/>
  <c r="I58" i="3"/>
  <c r="I96" i="3"/>
  <c r="I107" i="3"/>
  <c r="I128" i="3"/>
  <c r="I132" i="3"/>
  <c r="I134" i="3"/>
  <c r="I141" i="3"/>
  <c r="H47" i="3"/>
  <c r="H48" i="3"/>
  <c r="H54" i="3"/>
  <c r="H56" i="3"/>
  <c r="H57" i="3"/>
  <c r="H58" i="3"/>
  <c r="H61" i="3"/>
  <c r="H69" i="3"/>
  <c r="H70" i="3"/>
  <c r="H107" i="3"/>
  <c r="H128" i="3"/>
  <c r="H132" i="3"/>
  <c r="I41" i="3"/>
  <c r="H41" i="3"/>
  <c r="I17" i="3"/>
  <c r="I20" i="3"/>
  <c r="I22" i="3"/>
  <c r="I23" i="3"/>
  <c r="H17" i="3"/>
  <c r="H20" i="3"/>
  <c r="H22" i="3"/>
  <c r="H12" i="3"/>
  <c r="I12" i="3"/>
  <c r="G52" i="7"/>
  <c r="F52" i="7"/>
  <c r="F51" i="7" s="1"/>
  <c r="G138" i="7"/>
  <c r="G96" i="7"/>
  <c r="H96" i="7" s="1"/>
  <c r="G48" i="7"/>
  <c r="F48" i="7"/>
  <c r="F47" i="7" s="1"/>
  <c r="F46" i="7" s="1"/>
  <c r="G131" i="7"/>
  <c r="F131" i="7"/>
  <c r="F130" i="7" s="1"/>
  <c r="G124" i="7"/>
  <c r="F124" i="7"/>
  <c r="F123" i="7" s="1"/>
  <c r="F122" i="7" s="1"/>
  <c r="F111" i="7"/>
  <c r="G111" i="7"/>
  <c r="G117" i="7"/>
  <c r="F117" i="7"/>
  <c r="F116" i="7" s="1"/>
  <c r="G114" i="7"/>
  <c r="F114" i="7"/>
  <c r="F113" i="7" s="1"/>
  <c r="G109" i="7"/>
  <c r="F109" i="7"/>
  <c r="F108" i="7" s="1"/>
  <c r="F138" i="7"/>
  <c r="F137" i="7" s="1"/>
  <c r="G135" i="7"/>
  <c r="F135" i="7"/>
  <c r="F134" i="7" s="1"/>
  <c r="G128" i="7"/>
  <c r="F128" i="7"/>
  <c r="F127" i="7" s="1"/>
  <c r="F126" i="7" s="1"/>
  <c r="G120" i="7"/>
  <c r="F120" i="7"/>
  <c r="F119" i="7" s="1"/>
  <c r="G106" i="7"/>
  <c r="F106" i="7"/>
  <c r="F105" i="7" s="1"/>
  <c r="F99" i="7"/>
  <c r="H99" i="7" s="1"/>
  <c r="G95" i="7"/>
  <c r="F95" i="7"/>
  <c r="G92" i="7"/>
  <c r="F92" i="7"/>
  <c r="F91" i="7" s="1"/>
  <c r="G87" i="7"/>
  <c r="F87" i="7"/>
  <c r="F86" i="7" s="1"/>
  <c r="F85" i="7" s="1"/>
  <c r="G83" i="7"/>
  <c r="F83" i="7"/>
  <c r="F82" i="7" s="1"/>
  <c r="G80" i="7"/>
  <c r="F80" i="7"/>
  <c r="F79" i="7" s="1"/>
  <c r="F78" i="7" s="1"/>
  <c r="G59" i="7"/>
  <c r="F59" i="7"/>
  <c r="F58" i="7" s="1"/>
  <c r="F57" i="7" s="1"/>
  <c r="G55" i="7"/>
  <c r="F55" i="7"/>
  <c r="F54" i="7" s="1"/>
  <c r="G21" i="7"/>
  <c r="G39" i="7"/>
  <c r="F38" i="7"/>
  <c r="F32" i="7"/>
  <c r="G44" i="7"/>
  <c r="F44" i="7"/>
  <c r="F43" i="7" s="1"/>
  <c r="F42" i="7" s="1"/>
  <c r="F26" i="7"/>
  <c r="F25" i="7" s="1"/>
  <c r="G17" i="7"/>
  <c r="F17" i="7"/>
  <c r="F16" i="7" s="1"/>
  <c r="F15" i="7" s="1"/>
  <c r="G13" i="7"/>
  <c r="F13" i="7"/>
  <c r="F12" i="7" s="1"/>
  <c r="F11" i="7" s="1"/>
  <c r="F9" i="7"/>
  <c r="F8" i="7" s="1"/>
  <c r="F7" i="7" s="1"/>
  <c r="G9" i="7"/>
  <c r="H11" i="1"/>
  <c r="F133" i="7" l="1"/>
  <c r="F90" i="7"/>
  <c r="H61" i="7"/>
  <c r="H91" i="7"/>
  <c r="G16" i="7"/>
  <c r="H17" i="7"/>
  <c r="G43" i="7"/>
  <c r="H44" i="7"/>
  <c r="H75" i="7"/>
  <c r="G82" i="7"/>
  <c r="H82" i="7" s="1"/>
  <c r="H83" i="7"/>
  <c r="G105" i="7"/>
  <c r="H106" i="7"/>
  <c r="G113" i="7"/>
  <c r="H113" i="7" s="1"/>
  <c r="H114" i="7"/>
  <c r="H138" i="7"/>
  <c r="G20" i="7"/>
  <c r="H21" i="7"/>
  <c r="H32" i="7"/>
  <c r="H33" i="7"/>
  <c r="G8" i="7"/>
  <c r="H9" i="7"/>
  <c r="G12" i="7"/>
  <c r="H13" i="7"/>
  <c r="H25" i="7"/>
  <c r="H26" i="7"/>
  <c r="G58" i="7"/>
  <c r="H59" i="7"/>
  <c r="G79" i="7"/>
  <c r="H79" i="7" s="1"/>
  <c r="H80" i="7"/>
  <c r="H92" i="7"/>
  <c r="G127" i="7"/>
  <c r="H128" i="7"/>
  <c r="G123" i="7"/>
  <c r="H124" i="7"/>
  <c r="G38" i="7"/>
  <c r="H38" i="7" s="1"/>
  <c r="H39" i="7"/>
  <c r="G54" i="7"/>
  <c r="H55" i="7"/>
  <c r="G108" i="7"/>
  <c r="H108" i="7" s="1"/>
  <c r="H109" i="7"/>
  <c r="H111" i="7"/>
  <c r="G130" i="7"/>
  <c r="H130" i="7" s="1"/>
  <c r="H131" i="7"/>
  <c r="G51" i="7"/>
  <c r="H51" i="7" s="1"/>
  <c r="H52" i="7"/>
  <c r="G86" i="7"/>
  <c r="H87" i="7"/>
  <c r="H95" i="7"/>
  <c r="G119" i="7"/>
  <c r="H120" i="7"/>
  <c r="G134" i="7"/>
  <c r="H135" i="7"/>
  <c r="G116" i="7"/>
  <c r="H116" i="7" s="1"/>
  <c r="H117" i="7"/>
  <c r="G47" i="7"/>
  <c r="H48" i="7"/>
  <c r="F50" i="7"/>
  <c r="F6" i="7" s="1"/>
  <c r="F104" i="7"/>
  <c r="F89" i="7" s="1"/>
  <c r="G137" i="7"/>
  <c r="H8" i="1"/>
  <c r="H21" i="1"/>
  <c r="G21" i="1"/>
  <c r="G11" i="1"/>
  <c r="G8" i="1"/>
  <c r="G14" i="1" l="1"/>
  <c r="H134" i="7"/>
  <c r="H133" i="7"/>
  <c r="G78" i="7"/>
  <c r="H78" i="7" s="1"/>
  <c r="H105" i="7"/>
  <c r="G104" i="7"/>
  <c r="H24" i="7"/>
  <c r="H54" i="7"/>
  <c r="G50" i="7"/>
  <c r="H50" i="7" s="1"/>
  <c r="H119" i="7"/>
  <c r="G122" i="7"/>
  <c r="H122" i="7" s="1"/>
  <c r="H123" i="7"/>
  <c r="G42" i="7"/>
  <c r="H42" i="7" s="1"/>
  <c r="H43" i="7"/>
  <c r="H90" i="7"/>
  <c r="H137" i="7"/>
  <c r="G7" i="7"/>
  <c r="H8" i="7"/>
  <c r="G19" i="7"/>
  <c r="H19" i="7" s="1"/>
  <c r="H20" i="7"/>
  <c r="G46" i="7"/>
  <c r="H46" i="7" s="1"/>
  <c r="H47" i="7"/>
  <c r="G126" i="7"/>
  <c r="H127" i="7"/>
  <c r="G15" i="7"/>
  <c r="H15" i="7" s="1"/>
  <c r="H16" i="7"/>
  <c r="G85" i="7"/>
  <c r="H85" i="7" s="1"/>
  <c r="H86" i="7"/>
  <c r="G57" i="7"/>
  <c r="H58" i="7"/>
  <c r="G11" i="7"/>
  <c r="H11" i="7" s="1"/>
  <c r="H12" i="7"/>
  <c r="G34" i="1"/>
  <c r="G37" i="1" s="1"/>
  <c r="H34" i="1" s="1"/>
  <c r="H14" i="1"/>
  <c r="G22" i="1" l="1"/>
  <c r="G28" i="1" s="1"/>
  <c r="G29" i="1" s="1"/>
  <c r="H22" i="1"/>
  <c r="H28" i="1" s="1"/>
  <c r="H36" i="1" s="1"/>
  <c r="H37" i="1" s="1"/>
  <c r="H89" i="7"/>
  <c r="H104" i="7"/>
  <c r="H126" i="7"/>
  <c r="H57" i="7"/>
  <c r="H7" i="7"/>
  <c r="F147" i="7"/>
  <c r="H29" i="1" l="1"/>
  <c r="H147" i="7"/>
  <c r="H6" i="7"/>
</calcChain>
</file>

<file path=xl/sharedStrings.xml><?xml version="1.0" encoding="utf-8"?>
<sst xmlns="http://schemas.openxmlformats.org/spreadsheetml/2006/main" count="618" uniqueCount="231">
  <si>
    <t>PRIHODI UKUPNO</t>
  </si>
  <si>
    <t>PRIHODI POSLOVANJA</t>
  </si>
  <si>
    <t>RASHODI UKUPNO</t>
  </si>
  <si>
    <t>RAZLIKA - VIŠAK / MANJAK</t>
  </si>
  <si>
    <t>VIŠAK / MANJAK IZ PRETHODNE(IH) GODINE KOJI ĆE SE RASPOREDITI / POKRITI</t>
  </si>
  <si>
    <t>NETO FINANCIRANJE</t>
  </si>
  <si>
    <t>VIŠAK / MANJAK + NETO FINANCIRANJE</t>
  </si>
  <si>
    <t>Naziv prihoda</t>
  </si>
  <si>
    <t xml:space="preserve">A. RAČUN PRIHODA I RASHODA </t>
  </si>
  <si>
    <t>Razred</t>
  </si>
  <si>
    <t>Skupina</t>
  </si>
  <si>
    <t>Izvor</t>
  </si>
  <si>
    <t>Prihodi poslovanja</t>
  </si>
  <si>
    <t>Opći prihodi i primici</t>
  </si>
  <si>
    <t>Prihodi od prodaje nefinancijske imovine</t>
  </si>
  <si>
    <t>RASHODI POSLOVANJA</t>
  </si>
  <si>
    <t>Naziv rashoda</t>
  </si>
  <si>
    <t>Rashodi poslovanja</t>
  </si>
  <si>
    <t>Rashodi za zaposlene</t>
  </si>
  <si>
    <t>Rashodi za nabavu nefinancijske imovine</t>
  </si>
  <si>
    <t>Rashodi za nabavu neproizvedene dugotrajne imovine</t>
  </si>
  <si>
    <t>RASHODI PREMA FUNKCIJSKOJ KLASIFIKACIJI</t>
  </si>
  <si>
    <t>BROJČANA OZNAKA I NAZIV</t>
  </si>
  <si>
    <t>UKUPNI RASHODI</t>
  </si>
  <si>
    <t>B. RAČUN FINANCIRANJA</t>
  </si>
  <si>
    <t>Primici od financijske imovine i zaduživanja</t>
  </si>
  <si>
    <t>Izdaci za financijsku imovinu i otplate zajmova</t>
  </si>
  <si>
    <t>II. POSEBNI DIO</t>
  </si>
  <si>
    <t>I. OPĆI DIO</t>
  </si>
  <si>
    <t>Šifra</t>
  </si>
  <si>
    <t xml:space="preserve">Naziv </t>
  </si>
  <si>
    <t>Materijalni rashodi</t>
  </si>
  <si>
    <t>Primici od zaduživanja</t>
  </si>
  <si>
    <t>Izdaci za otplatu glavnice primljenih kredita i zajmova</t>
  </si>
  <si>
    <t>A) SAŽETAK RAČUNA PRIHODA I RASHODA</t>
  </si>
  <si>
    <t>B) SAŽETAK RAČUNA FINANCIRANJA</t>
  </si>
  <si>
    <t>Prihodi od prodaje proizvedene dugotrajne imovine</t>
  </si>
  <si>
    <t>Pomoći iz inozemstva i od subjekata unutar općeg proračuna</t>
  </si>
  <si>
    <t>…</t>
  </si>
  <si>
    <t>Prihodi iz nadležnog proračuna i od HZZO-a temeljem ugovornih obveza</t>
  </si>
  <si>
    <t>Rashodi za nabavu proizvedene dugotrajne imovine</t>
  </si>
  <si>
    <t>Naziv</t>
  </si>
  <si>
    <t>5.4.</t>
  </si>
  <si>
    <t>Pomoći proračunskim korisnicima SDŽ</t>
  </si>
  <si>
    <t>5.5.</t>
  </si>
  <si>
    <t>Pomoći EU za PK</t>
  </si>
  <si>
    <t>4.8.</t>
  </si>
  <si>
    <t>Prihodi za posebne namjene proračunskih korisnika</t>
  </si>
  <si>
    <t>Prihodi od imovine</t>
  </si>
  <si>
    <t>3.2.</t>
  </si>
  <si>
    <t>Vlastiti prihodi PK</t>
  </si>
  <si>
    <t>Prihodi od upravnih i administrativnih pristojbi, priistojbi po posebnim propisima i naknada</t>
  </si>
  <si>
    <t>Prihodi od prodaje proizvoda i robe te pruženih usluga, prihodi od donacija te povrati po protestiranim jamstvima</t>
  </si>
  <si>
    <t>6.2.</t>
  </si>
  <si>
    <t>Donacije proračunskim korisnicima SDŽ</t>
  </si>
  <si>
    <t>1.1.</t>
  </si>
  <si>
    <t>7.2.</t>
  </si>
  <si>
    <t>Prihodi od prodaje nefinancijske imovine PK</t>
  </si>
  <si>
    <t>5.3.</t>
  </si>
  <si>
    <t xml:space="preserve">Pomoći EU </t>
  </si>
  <si>
    <t>4.4.</t>
  </si>
  <si>
    <t>Prihodi za posebne namjene - Decentralizacija</t>
  </si>
  <si>
    <t>Financijski rashodi</t>
  </si>
  <si>
    <t>Pomoći dane u inozemstvo i unutar općeg proračuna</t>
  </si>
  <si>
    <t>Ostali rashodi</t>
  </si>
  <si>
    <t>Rashodi za dodatna ulaganja na nefinancijskoj imovini</t>
  </si>
  <si>
    <t>8.2.</t>
  </si>
  <si>
    <t>Namjenski primici od zaduživanja proračunski korisnici</t>
  </si>
  <si>
    <t>Primljeni povrati glavnica danih zajmova i depozita</t>
  </si>
  <si>
    <t>05 Zaštita okoliša</t>
  </si>
  <si>
    <t>051 Gospodarenje otpadom</t>
  </si>
  <si>
    <t>052 Gospodarenje otpadnim vodama</t>
  </si>
  <si>
    <t>053 Smanjenje zagađivanja</t>
  </si>
  <si>
    <t>054 Zaštita bioraznolikosti i krajolika</t>
  </si>
  <si>
    <t>055 Istraživanje i razvoj: Zaštita okoliša</t>
  </si>
  <si>
    <t>056 Poslovi i usluge zaštite okoliša koji nisu drugdje svrstani</t>
  </si>
  <si>
    <t>06 Usluge unapređenja stanovanja i zajednice</t>
  </si>
  <si>
    <t>061 Razvoj stanovanja</t>
  </si>
  <si>
    <t>062 Razvoj zajednice</t>
  </si>
  <si>
    <t>063 Opskrba vodom</t>
  </si>
  <si>
    <t>064 Ulična rasvjeta</t>
  </si>
  <si>
    <t>065 Istraživanje i razvoj stanovanja i komunalnih pogodnosti</t>
  </si>
  <si>
    <t>066 Rashodi vezani za stanovanje i kom. pogodnosti koji nisu drugdje svrstani</t>
  </si>
  <si>
    <t>07 Zdravstvo</t>
  </si>
  <si>
    <t>071 "Medicinski proizvodi, pribor i oprema"</t>
  </si>
  <si>
    <t>072 Službe za vanjske pacijente</t>
  </si>
  <si>
    <t>073 Bolničke službe</t>
  </si>
  <si>
    <t>074 Službe javnog zdravstva</t>
  </si>
  <si>
    <t>075 Istraživanje i razvoj zdravstva</t>
  </si>
  <si>
    <t>076 Poslovi i usluge zdravstva koji nisu drugdje svrstani</t>
  </si>
  <si>
    <t>08 "Rekreacija, kultura i religija"</t>
  </si>
  <si>
    <t>081 Službe rekreacije i sporta</t>
  </si>
  <si>
    <t>082 Službe kulture</t>
  </si>
  <si>
    <t>083 Službe emitiranja i izdavanja</t>
  </si>
  <si>
    <t>084 Religijske i druge službe zajednice</t>
  </si>
  <si>
    <t>085 "Istraživanje i razvoj rekreacije, kulture i religije"</t>
  </si>
  <si>
    <t>086 "Rashodi za rekreaciju, kulturu i religiju koji nisu drugdje svrstani"</t>
  </si>
  <si>
    <t>09 Obrazovanje</t>
  </si>
  <si>
    <t>091 Predškolsko i osnovno obrazovanje</t>
  </si>
  <si>
    <t>092 Srednjoškolsko  obrazovanje</t>
  </si>
  <si>
    <t>093 "Poslije srednjoškolsko, ali ne visoko obrazovanje"</t>
  </si>
  <si>
    <t>094 Visoka naobrazba</t>
  </si>
  <si>
    <t>095 Obrazovanje koje se ne može definirati po stupnju</t>
  </si>
  <si>
    <t>096 Dodatne usluge u obrazovanju</t>
  </si>
  <si>
    <t>097 Istraživanje i razvoj obrazovanja</t>
  </si>
  <si>
    <t>098 Usluge obrazovanja koje nisu drugdje svrstane</t>
  </si>
  <si>
    <t>10 Socijalna zaštita</t>
  </si>
  <si>
    <t>101 Bolest i invaliditet</t>
  </si>
  <si>
    <t>102 Starost</t>
  </si>
  <si>
    <t>103 Sljednici</t>
  </si>
  <si>
    <t>104 Obitelj i djeca</t>
  </si>
  <si>
    <t>105 Nezaposlenost</t>
  </si>
  <si>
    <t>106 Stanovanje</t>
  </si>
  <si>
    <t>107 Socijalna pomoć stanovništvu koje nije obuhvaćeno redovnim socijalnim programima</t>
  </si>
  <si>
    <t>108 Istraživanje i razvoj socijalne zaštite</t>
  </si>
  <si>
    <t>109 Aktivnosti socijalne zaštite koje nisu drugdje svrstane</t>
  </si>
  <si>
    <t>6 PRIHODI POSLOVANJA</t>
  </si>
  <si>
    <t>7 PRIHODI OD PRODAJE NEFINANCIJSKE IMOVINE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</si>
  <si>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</si>
  <si>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</si>
  <si>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</si>
  <si>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</si>
  <si>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 xml:space="preserve">C) PRENESENI VIŠAK ILI PRENESENI MANJAK </t>
  </si>
  <si>
    <t>PRIJENOS VIŠKA / MANJKA IZ PRETHODNE(IH) GODINE</t>
  </si>
  <si>
    <t>PRIJENOS VIŠKA / MANJKA U SLJEDEĆE RAZDOBLJE</t>
  </si>
  <si>
    <t>VIŠAK / MANJAK + NETO FINANCIRANJE + PRIJENOS VIŠKA / MANJKA IZ PRETHODNE(IH) GODINE - PRIJENOS VIŠKA / MANJKA U SLJEDEĆE RAZDOBLJE</t>
  </si>
  <si>
    <t>D) VIŠEGODIŠNJI PLAN URAVNOTEŽENJA</t>
  </si>
  <si>
    <t>VIŠAK / MANJAK TEKUĆE GODINE</t>
  </si>
  <si>
    <t>* Napomena: Iznosi u stupcima Izvršenje 2022. preračunavaju se iz kuna u eure prema fiksnom tečaju konverzije (1 EUR=7,53450 kuna) i po pravilima za preračunavanje i zaokruživanje.</t>
  </si>
  <si>
    <t xml:space="preserve">Pomoći </t>
  </si>
  <si>
    <t xml:space="preserve"> </t>
  </si>
  <si>
    <t>Pomoći EU</t>
  </si>
  <si>
    <t>Naknade građanima i kućanstvima</t>
  </si>
  <si>
    <t>PROGRAM 4001</t>
  </si>
  <si>
    <t>Razvoj odgojno obrazovnog sustava</t>
  </si>
  <si>
    <t>Aktivnost A400102</t>
  </si>
  <si>
    <t>Energetska obnova objekata u školstvu</t>
  </si>
  <si>
    <t>Izvor financiranja 4.3</t>
  </si>
  <si>
    <t>Prihodi za posebne namjene</t>
  </si>
  <si>
    <t>Rashodi za dodatna ulaganja na nefinancijskom imovini</t>
  </si>
  <si>
    <t>Aktivnost A400103</t>
  </si>
  <si>
    <t>Natjecanje, manifestacije i ostalo</t>
  </si>
  <si>
    <t>Izvor financiranja 1.1</t>
  </si>
  <si>
    <t>Opći prihodi primitci</t>
  </si>
  <si>
    <t xml:space="preserve">Aktivnost A400104 </t>
  </si>
  <si>
    <t>e-Škole</t>
  </si>
  <si>
    <t>Aktivnost A400115</t>
  </si>
  <si>
    <t>Opći pomoćnici i pomoćnici u nastavi</t>
  </si>
  <si>
    <t xml:space="preserve">Opći prihodi i primitci </t>
  </si>
  <si>
    <t>Produženi boravak</t>
  </si>
  <si>
    <t>Aktivnost A400116</t>
  </si>
  <si>
    <t>Rashodi za nabavu nefinacijske imovine</t>
  </si>
  <si>
    <t>Izvor financiranja 4.8</t>
  </si>
  <si>
    <t>Prihodi za posebne namjne proračunskog korisnika</t>
  </si>
  <si>
    <t>Izvor financiranja 5.4</t>
  </si>
  <si>
    <t>Aktivnost A400118</t>
  </si>
  <si>
    <t>Nabava udžbenika i drugih obrazovnih materijala</t>
  </si>
  <si>
    <t>Tekući projekt T400110</t>
  </si>
  <si>
    <t>Financiranje troškova prehrane za učenike OŠ</t>
  </si>
  <si>
    <t>Tekući projekt T400111</t>
  </si>
  <si>
    <t>Opskrba školskih ustanova higijenskim potrepštinama za učenice</t>
  </si>
  <si>
    <t>Izvor financiranja 5.3</t>
  </si>
  <si>
    <t>Tekući projekt T400122</t>
  </si>
  <si>
    <t>PROGRAM 4030</t>
  </si>
  <si>
    <t>Osnovnoškolsko obrazovanje</t>
  </si>
  <si>
    <t>Aktivnost A403001</t>
  </si>
  <si>
    <t>Rashodi djelatnosti</t>
  </si>
  <si>
    <t>Izvor financiranja 3.2</t>
  </si>
  <si>
    <t>Vlastiti prihodi proračunskog korisnika</t>
  </si>
  <si>
    <t>Izvor financiranja 4.4</t>
  </si>
  <si>
    <t>Aktivnost A403002</t>
  </si>
  <si>
    <t>Radhodi za nabavu proizvedene dugotrajne imovine</t>
  </si>
  <si>
    <t>Izvor financiranja 6.2</t>
  </si>
  <si>
    <t>Aktivnost A403003</t>
  </si>
  <si>
    <t>Aktivnost A403004</t>
  </si>
  <si>
    <t>Prijevoz učenika osnovnih škola</t>
  </si>
  <si>
    <t>Pomoći proračunskog korisnika SDŽ</t>
  </si>
  <si>
    <t>Izgradnja i uređenje objekata te nabava i održavanje opreme</t>
  </si>
  <si>
    <t>Pravno zastupanje, naknada štete i ostalo</t>
  </si>
  <si>
    <t>Naknade građanima i kućanstvima na temelju osiguranja i druge naknade</t>
  </si>
  <si>
    <t>Aktivnost A400003</t>
  </si>
  <si>
    <t>Tekući projekt T400002</t>
  </si>
  <si>
    <t>Školski medni dan</t>
  </si>
  <si>
    <t>Izvor financiranja 5.1</t>
  </si>
  <si>
    <t>Aktivnost K400105</t>
  </si>
  <si>
    <t>Jadranski RZC STEM</t>
  </si>
  <si>
    <t>Pomoći</t>
  </si>
  <si>
    <t>INDEKS</t>
  </si>
  <si>
    <t>IZVORNI PLAN/ REBALANS</t>
  </si>
  <si>
    <t>OSTVARENJE/IZVRŠENJE 2025.</t>
  </si>
  <si>
    <t xml:space="preserve">POLUGODIŠNJI IZVJEŠTAJ O IZVRŠENJU FINANCIJSKOG PLANA OSNOVNA ŠKOLA IVANA LOVRIĆA ZA 2026. GODINU
</t>
  </si>
  <si>
    <t>OSTVARENJE/IZVRŠENJE 2026.</t>
  </si>
  <si>
    <t>POLUGODIŠNJI IZVJEŠTAJ O IZVRŠENJU FINANCIJSKOG PLANA OSNOVNA ŠKOLA IVANA LOVRIĆA ZA 2026. GODINU</t>
  </si>
  <si>
    <t>Izvor financiranja 1.1.1</t>
  </si>
  <si>
    <t>ULJP 2021.-2027. - Učimo zajedno VII</t>
  </si>
  <si>
    <t>Izvor financiranja 1.2.1</t>
  </si>
  <si>
    <t>Predfinanciranje EU projekta</t>
  </si>
  <si>
    <t>Izvor financiranja 5.6.1Ž</t>
  </si>
  <si>
    <t>Europski socijalni fond plus - SDŽ</t>
  </si>
  <si>
    <t>Izvor financiranja 5.0.1Ž</t>
  </si>
  <si>
    <t>Izvor financiranja 5.2.0K</t>
  </si>
  <si>
    <t>Izvor financiranja 5.0.1K</t>
  </si>
  <si>
    <t>Prijevoz učenika na poligon</t>
  </si>
  <si>
    <t>Izvor financiranja 4.8.2</t>
  </si>
  <si>
    <t>Izvor financiranja 4.8.1</t>
  </si>
  <si>
    <t>5.0.1K</t>
  </si>
  <si>
    <t>1.2.</t>
  </si>
  <si>
    <t>Predfinanciranje EU projekata</t>
  </si>
  <si>
    <t>5.2.0K</t>
  </si>
  <si>
    <t>Ostale pomoći PK</t>
  </si>
  <si>
    <t>5.6.1Ž</t>
  </si>
  <si>
    <t>Europski sosijalni fond plus - SDŽ</t>
  </si>
  <si>
    <t>5.0.1Ž</t>
  </si>
  <si>
    <t>Pomoći iz državnog proračuna -SDŽ</t>
  </si>
  <si>
    <t>2-7</t>
  </si>
  <si>
    <t>2-8</t>
  </si>
  <si>
    <t>2-12</t>
  </si>
  <si>
    <t>2-20</t>
  </si>
  <si>
    <t>5.6.1.Ž</t>
  </si>
  <si>
    <t>PB</t>
  </si>
  <si>
    <t>MAT.RAS.</t>
  </si>
  <si>
    <t>PREHRANA</t>
  </si>
  <si>
    <t>MIN-PLAĆE</t>
  </si>
  <si>
    <t>PB-PLAĆE</t>
  </si>
  <si>
    <t>primario fondo</t>
  </si>
  <si>
    <t>prijevoz poligon</t>
  </si>
  <si>
    <t>dec</t>
  </si>
  <si>
    <t>prijevoz</t>
  </si>
  <si>
    <t>UKRAJINA-PLAĆA</t>
  </si>
  <si>
    <t>PLAĆA</t>
  </si>
  <si>
    <t>MAT 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</si>
</sst>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i/>
      <sz val="9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i/>
      <sz val="10"/>
      <color indexed="8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i/>
      <sz val="10"/>
      <color rgb="FF000000"/>
      <name val="Arial"/>
      <family val="2"/>
      <charset val="238"/>
    </font>
    <font>
      <b/>
      <i/>
      <sz val="10"/>
      <color rgb="FF000000"/>
      <name val="Arial"/>
      <family val="2"/>
      <charset val="238"/>
    </font>
    <font>
      <sz val="12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color rgb="FF00B050"/>
      <name val="Arial"/>
      <family val="2"/>
      <charset val="238"/>
    </font>
    <font>
      <i/>
      <sz val="11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FF0000"/>
      <name val="Arial"/>
      <family val="2"/>
      <charset val="238"/>
    </font>
    <font>
      <sz val="14"/>
      <color rgb="FFFF0000"/>
      <name val="Arial"/>
      <family val="2"/>
      <charset val="238"/>
    </font>
    <font>
      <i/>
      <sz val="10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8" fillId="0" borderId="0"/>
  </cellStyleXfs>
  <cellXfs count="196">
    <xf numFmtId="0" fontId="0" fillId="0" borderId="0" xfId="0"/>
    <xf numFmtId="0" fontId="2" fillId="0" borderId="0" xfId="0" applyNumberFormat="1" applyFont="1" applyFill="1" applyBorder="1" applyAlignment="1" applyProtection="1">
      <alignment horizontal="left" wrapText="1"/>
    </xf>
    <xf numFmtId="0" fontId="4" fillId="0" borderId="0" xfId="0" applyNumberFormat="1" applyFont="1" applyFill="1" applyBorder="1" applyAlignment="1" applyProtection="1">
      <alignment wrapText="1"/>
    </xf>
    <xf numFmtId="0" fontId="6" fillId="2" borderId="3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3" fontId="3" fillId="2" borderId="3" xfId="0" applyNumberFormat="1" applyFont="1" applyFill="1" applyBorder="1" applyAlignment="1">
      <alignment horizontal="right"/>
    </xf>
    <xf numFmtId="0" fontId="10" fillId="2" borderId="3" xfId="0" applyNumberFormat="1" applyFont="1" applyFill="1" applyBorder="1" applyAlignment="1" applyProtection="1">
      <alignment horizontal="left" vertical="center" wrapText="1"/>
    </xf>
    <xf numFmtId="0" fontId="8" fillId="2" borderId="3" xfId="0" quotePrefix="1" applyFont="1" applyFill="1" applyBorder="1" applyAlignment="1">
      <alignment horizontal="left" vertical="center"/>
    </xf>
    <xf numFmtId="0" fontId="9" fillId="2" borderId="3" xfId="0" quotePrefix="1" applyFont="1" applyFill="1" applyBorder="1" applyAlignment="1">
      <alignment horizontal="left" vertical="center"/>
    </xf>
    <xf numFmtId="0" fontId="10" fillId="2" borderId="3" xfId="0" applyFont="1" applyFill="1" applyBorder="1" applyAlignment="1">
      <alignment horizontal="left" vertical="center"/>
    </xf>
    <xf numFmtId="0" fontId="10" fillId="2" borderId="3" xfId="0" applyNumberFormat="1" applyFont="1" applyFill="1" applyBorder="1" applyAlignment="1" applyProtection="1">
      <alignment horizontal="left" vertical="center"/>
    </xf>
    <xf numFmtId="0" fontId="8" fillId="2" borderId="3" xfId="0" applyNumberFormat="1" applyFont="1" applyFill="1" applyBorder="1" applyAlignment="1" applyProtection="1">
      <alignment horizontal="left" vertical="center" wrapText="1"/>
    </xf>
    <xf numFmtId="0" fontId="9" fillId="2" borderId="3" xfId="0" quotePrefix="1" applyFont="1" applyFill="1" applyBorder="1" applyAlignment="1">
      <alignment horizontal="left" vertical="center" wrapText="1"/>
    </xf>
    <xf numFmtId="0" fontId="9" fillId="2" borderId="3" xfId="0" applyNumberFormat="1" applyFont="1" applyFill="1" applyBorder="1" applyAlignment="1" applyProtection="1">
      <alignment horizontal="left" vertical="center" wrapText="1"/>
    </xf>
    <xf numFmtId="0" fontId="6" fillId="4" borderId="4" xfId="0" applyNumberFormat="1" applyFont="1" applyFill="1" applyBorder="1" applyAlignment="1" applyProtection="1">
      <alignment horizontal="center" vertical="center" wrapText="1"/>
    </xf>
    <xf numFmtId="0" fontId="6" fillId="4" borderId="3" xfId="0" applyNumberFormat="1" applyFont="1" applyFill="1" applyBorder="1" applyAlignment="1" applyProtection="1">
      <alignment horizontal="center" vertical="center" wrapText="1"/>
    </xf>
    <xf numFmtId="0" fontId="2" fillId="0" borderId="0" xfId="0" quotePrefix="1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10" fillId="2" borderId="3" xfId="0" applyNumberFormat="1" applyFont="1" applyFill="1" applyBorder="1" applyAlignment="1" applyProtection="1">
      <alignment vertical="center" wrapText="1"/>
    </xf>
    <xf numFmtId="0" fontId="8" fillId="2" borderId="3" xfId="0" applyNumberFormat="1" applyFont="1" applyFill="1" applyBorder="1" applyAlignment="1" applyProtection="1">
      <alignment vertical="center" wrapText="1"/>
    </xf>
    <xf numFmtId="0" fontId="10" fillId="2" borderId="3" xfId="0" quotePrefix="1" applyFont="1" applyFill="1" applyBorder="1" applyAlignment="1">
      <alignment horizontal="left" vertical="center"/>
    </xf>
    <xf numFmtId="0" fontId="6" fillId="0" borderId="1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center" wrapText="1"/>
    </xf>
    <xf numFmtId="0" fontId="6" fillId="0" borderId="2" xfId="0" quotePrefix="1" applyNumberFormat="1" applyFont="1" applyFill="1" applyBorder="1" applyAlignment="1" applyProtection="1">
      <alignment horizontal="left"/>
    </xf>
    <xf numFmtId="3" fontId="6" fillId="3" borderId="3" xfId="0" applyNumberFormat="1" applyFont="1" applyFill="1" applyBorder="1" applyAlignment="1">
      <alignment horizontal="right"/>
    </xf>
    <xf numFmtId="3" fontId="6" fillId="0" borderId="3" xfId="0" applyNumberFormat="1" applyFont="1" applyFill="1" applyBorder="1" applyAlignment="1">
      <alignment horizontal="right"/>
    </xf>
    <xf numFmtId="3" fontId="6" fillId="0" borderId="3" xfId="0" applyNumberFormat="1" applyFont="1" applyBorder="1" applyAlignment="1">
      <alignment horizontal="right"/>
    </xf>
    <xf numFmtId="0" fontId="10" fillId="3" borderId="1" xfId="0" applyFont="1" applyFill="1" applyBorder="1" applyAlignment="1">
      <alignment horizontal="left" vertical="center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12" fillId="0" borderId="0" xfId="0" applyFont="1" applyAlignment="1">
      <alignment wrapText="1"/>
    </xf>
    <xf numFmtId="0" fontId="8" fillId="3" borderId="2" xfId="0" applyNumberFormat="1" applyFont="1" applyFill="1" applyBorder="1" applyAlignment="1" applyProtection="1">
      <alignment vertical="center"/>
    </xf>
    <xf numFmtId="3" fontId="16" fillId="2" borderId="3" xfId="0" applyNumberFormat="1" applyFont="1" applyFill="1" applyBorder="1" applyAlignment="1">
      <alignment horizontal="right"/>
    </xf>
    <xf numFmtId="0" fontId="17" fillId="0" borderId="0" xfId="0" applyFont="1"/>
    <xf numFmtId="0" fontId="0" fillId="0" borderId="0" xfId="0" applyFont="1"/>
    <xf numFmtId="0" fontId="6" fillId="0" borderId="0" xfId="0" applyNumberFormat="1" applyFont="1" applyFill="1" applyBorder="1" applyAlignment="1" applyProtection="1">
      <alignment horizontal="center" vertical="center" wrapText="1"/>
    </xf>
    <xf numFmtId="0" fontId="20" fillId="0" borderId="0" xfId="0" applyFont="1"/>
    <xf numFmtId="0" fontId="19" fillId="0" borderId="3" xfId="1" applyNumberFormat="1" applyFont="1" applyFill="1" applyBorder="1" applyAlignment="1" applyProtection="1">
      <alignment horizontal="left" vertical="center" wrapText="1"/>
    </xf>
    <xf numFmtId="0" fontId="21" fillId="0" borderId="3" xfId="1" applyNumberFormat="1" applyFont="1" applyFill="1" applyBorder="1" applyAlignment="1" applyProtection="1">
      <alignment horizontal="left" vertical="center" wrapText="1"/>
    </xf>
    <xf numFmtId="0" fontId="17" fillId="0" borderId="3" xfId="0" applyFont="1" applyBorder="1"/>
    <xf numFmtId="0" fontId="0" fillId="0" borderId="3" xfId="0" applyBorder="1"/>
    <xf numFmtId="0" fontId="22" fillId="0" borderId="3" xfId="1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Border="1" applyAlignment="1" applyProtection="1">
      <alignment horizontal="center" vertical="center" wrapText="1"/>
    </xf>
    <xf numFmtId="0" fontId="23" fillId="0" borderId="0" xfId="0" applyFont="1" applyAlignment="1">
      <alignment wrapText="1"/>
    </xf>
    <xf numFmtId="0" fontId="24" fillId="0" borderId="0" xfId="0" quotePrefix="1" applyNumberFormat="1" applyFont="1" applyFill="1" applyBorder="1" applyAlignment="1" applyProtection="1">
      <alignment horizontal="center" vertical="center" wrapText="1"/>
    </xf>
    <xf numFmtId="0" fontId="25" fillId="0" borderId="0" xfId="0" applyNumberFormat="1" applyFont="1" applyFill="1" applyBorder="1" applyAlignment="1" applyProtection="1">
      <alignment horizontal="center" vertical="center" wrapText="1"/>
    </xf>
    <xf numFmtId="0" fontId="10" fillId="0" borderId="1" xfId="0" quotePrefix="1" applyFont="1" applyBorder="1" applyAlignment="1">
      <alignment horizontal="left" wrapText="1"/>
    </xf>
    <xf numFmtId="0" fontId="10" fillId="0" borderId="2" xfId="0" quotePrefix="1" applyFont="1" applyBorder="1" applyAlignment="1">
      <alignment horizontal="left" wrapText="1"/>
    </xf>
    <xf numFmtId="0" fontId="10" fillId="0" borderId="2" xfId="0" quotePrefix="1" applyFont="1" applyBorder="1" applyAlignment="1">
      <alignment horizontal="center" wrapText="1"/>
    </xf>
    <xf numFmtId="0" fontId="10" fillId="0" borderId="2" xfId="0" quotePrefix="1" applyNumberFormat="1" applyFont="1" applyFill="1" applyBorder="1" applyAlignment="1" applyProtection="1">
      <alignment horizontal="left"/>
    </xf>
    <xf numFmtId="3" fontId="0" fillId="0" borderId="0" xfId="0" applyNumberFormat="1"/>
    <xf numFmtId="4" fontId="3" fillId="2" borderId="3" xfId="0" applyNumberFormat="1" applyFont="1" applyFill="1" applyBorder="1" applyAlignment="1">
      <alignment horizontal="right"/>
    </xf>
    <xf numFmtId="4" fontId="3" fillId="2" borderId="3" xfId="0" applyNumberFormat="1" applyFont="1" applyFill="1" applyBorder="1" applyAlignment="1"/>
    <xf numFmtId="4" fontId="9" fillId="2" borderId="3" xfId="0" quotePrefix="1" applyNumberFormat="1" applyFont="1" applyFill="1" applyBorder="1" applyAlignment="1">
      <alignment vertical="center"/>
    </xf>
    <xf numFmtId="4" fontId="17" fillId="0" borderId="3" xfId="0" applyNumberFormat="1" applyFont="1" applyBorder="1"/>
    <xf numFmtId="4" fontId="6" fillId="6" borderId="4" xfId="0" applyNumberFormat="1" applyFont="1" applyFill="1" applyBorder="1" applyAlignment="1" applyProtection="1">
      <alignment horizontal="right" vertical="center" wrapText="1"/>
    </xf>
    <xf numFmtId="4" fontId="0" fillId="0" borderId="0" xfId="0" applyNumberFormat="1"/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16" fillId="4" borderId="4" xfId="0" applyNumberFormat="1" applyFont="1" applyFill="1" applyBorder="1" applyAlignment="1" applyProtection="1">
      <alignment horizontal="left" vertical="center" wrapText="1"/>
    </xf>
    <xf numFmtId="0" fontId="6" fillId="6" borderId="4" xfId="0" applyNumberFormat="1" applyFont="1" applyFill="1" applyBorder="1" applyAlignment="1" applyProtection="1">
      <alignment horizontal="left" vertical="center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12" fillId="0" borderId="0" xfId="0" applyFont="1" applyAlignment="1">
      <alignment wrapText="1"/>
    </xf>
    <xf numFmtId="0" fontId="7" fillId="0" borderId="0" xfId="0" applyNumberFormat="1" applyFont="1" applyFill="1" applyBorder="1" applyAlignment="1" applyProtection="1">
      <alignment horizontal="center" vertical="center" wrapText="1"/>
    </xf>
    <xf numFmtId="0" fontId="13" fillId="0" borderId="0" xfId="0" applyNumberFormat="1" applyFont="1" applyFill="1" applyBorder="1" applyAlignment="1" applyProtection="1">
      <alignment wrapText="1"/>
    </xf>
    <xf numFmtId="0" fontId="14" fillId="0" borderId="0" xfId="0" applyNumberFormat="1" applyFont="1" applyFill="1" applyBorder="1" applyAlignment="1" applyProtection="1">
      <alignment wrapText="1"/>
    </xf>
    <xf numFmtId="3" fontId="6" fillId="3" borderId="1" xfId="0" applyNumberFormat="1" applyFont="1" applyFill="1" applyBorder="1" applyAlignment="1">
      <alignment horizontal="right"/>
    </xf>
    <xf numFmtId="3" fontId="6" fillId="0" borderId="1" xfId="0" applyNumberFormat="1" applyFont="1" applyBorder="1" applyAlignment="1">
      <alignment horizontal="right"/>
    </xf>
    <xf numFmtId="0" fontId="1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right" vertical="center"/>
    </xf>
    <xf numFmtId="0" fontId="12" fillId="0" borderId="0" xfId="0" applyFont="1" applyBorder="1" applyAlignment="1">
      <alignment wrapText="1"/>
    </xf>
    <xf numFmtId="0" fontId="6" fillId="2" borderId="0" xfId="0" applyNumberFormat="1" applyFont="1" applyFill="1" applyBorder="1" applyAlignment="1" applyProtection="1">
      <alignment horizontal="center" vertical="center" wrapText="1"/>
    </xf>
    <xf numFmtId="3" fontId="6" fillId="0" borderId="0" xfId="0" applyNumberFormat="1" applyFont="1" applyBorder="1" applyAlignment="1">
      <alignment horizontal="right"/>
    </xf>
    <xf numFmtId="3" fontId="6" fillId="0" borderId="0" xfId="0" applyNumberFormat="1" applyFont="1" applyFill="1" applyBorder="1" applyAlignment="1" applyProtection="1">
      <alignment horizontal="right" wrapText="1"/>
    </xf>
    <xf numFmtId="3" fontId="6" fillId="2" borderId="0" xfId="0" applyNumberFormat="1" applyFont="1" applyFill="1" applyBorder="1" applyAlignment="1">
      <alignment horizontal="right"/>
    </xf>
    <xf numFmtId="0" fontId="7" fillId="2" borderId="0" xfId="0" applyNumberFormat="1" applyFont="1" applyFill="1" applyBorder="1" applyAlignment="1" applyProtection="1">
      <alignment horizontal="center" vertical="center" wrapText="1"/>
    </xf>
    <xf numFmtId="0" fontId="8" fillId="2" borderId="0" xfId="0" applyNumberFormat="1" applyFont="1" applyFill="1" applyBorder="1" applyAlignment="1" applyProtection="1"/>
    <xf numFmtId="3" fontId="10" fillId="2" borderId="0" xfId="0" quotePrefix="1" applyNumberFormat="1" applyFont="1" applyFill="1" applyBorder="1" applyAlignment="1">
      <alignment horizontal="right"/>
    </xf>
    <xf numFmtId="3" fontId="10" fillId="2" borderId="0" xfId="0" applyNumberFormat="1" applyFont="1" applyFill="1" applyBorder="1" applyAlignment="1" applyProtection="1">
      <alignment horizontal="right" wrapText="1"/>
    </xf>
    <xf numFmtId="0" fontId="23" fillId="2" borderId="0" xfId="0" applyFont="1" applyFill="1" applyBorder="1" applyAlignment="1">
      <alignment wrapText="1"/>
    </xf>
    <xf numFmtId="0" fontId="10" fillId="2" borderId="0" xfId="0" applyNumberFormat="1" applyFont="1" applyFill="1" applyBorder="1" applyAlignment="1" applyProtection="1">
      <alignment horizontal="center" vertical="center" wrapText="1"/>
    </xf>
    <xf numFmtId="3" fontId="6" fillId="2" borderId="0" xfId="0" quotePrefix="1" applyNumberFormat="1" applyFont="1" applyFill="1" applyBorder="1" applyAlignment="1">
      <alignment horizontal="right"/>
    </xf>
    <xf numFmtId="4" fontId="6" fillId="4" borderId="4" xfId="0" applyNumberFormat="1" applyFont="1" applyFill="1" applyBorder="1" applyAlignment="1" applyProtection="1">
      <alignment horizontal="right" vertical="center" wrapText="1"/>
    </xf>
    <xf numFmtId="0" fontId="10" fillId="4" borderId="3" xfId="0" applyNumberFormat="1" applyFont="1" applyFill="1" applyBorder="1" applyAlignment="1" applyProtection="1">
      <alignment horizontal="center" vertical="center" wrapText="1"/>
    </xf>
    <xf numFmtId="4" fontId="8" fillId="2" borderId="3" xfId="0" applyNumberFormat="1" applyFont="1" applyFill="1" applyBorder="1" applyAlignment="1">
      <alignment horizontal="right"/>
    </xf>
    <xf numFmtId="4" fontId="8" fillId="2" borderId="3" xfId="0" applyNumberFormat="1" applyFont="1" applyFill="1" applyBorder="1" applyAlignment="1"/>
    <xf numFmtId="4" fontId="9" fillId="2" borderId="3" xfId="0" applyNumberFormat="1" applyFont="1" applyFill="1" applyBorder="1" applyAlignment="1"/>
    <xf numFmtId="0" fontId="24" fillId="2" borderId="0" xfId="0" applyNumberFormat="1" applyFont="1" applyFill="1" applyBorder="1" applyAlignment="1" applyProtection="1">
      <alignment horizontal="center" vertical="center" wrapText="1"/>
    </xf>
    <xf numFmtId="0" fontId="26" fillId="2" borderId="0" xfId="0" applyFont="1" applyFill="1"/>
    <xf numFmtId="4" fontId="10" fillId="6" borderId="4" xfId="0" applyNumberFormat="1" applyFont="1" applyFill="1" applyBorder="1" applyAlignment="1" applyProtection="1">
      <alignment horizontal="right" vertical="center" wrapText="1"/>
    </xf>
    <xf numFmtId="4" fontId="9" fillId="4" borderId="4" xfId="0" applyNumberFormat="1" applyFont="1" applyFill="1" applyBorder="1" applyAlignment="1" applyProtection="1">
      <alignment horizontal="right" vertical="center" wrapText="1"/>
    </xf>
    <xf numFmtId="4" fontId="8" fillId="2" borderId="4" xfId="0" applyNumberFormat="1" applyFont="1" applyFill="1" applyBorder="1" applyAlignment="1" applyProtection="1">
      <alignment horizontal="right" vertical="center" wrapText="1"/>
    </xf>
    <xf numFmtId="4" fontId="8" fillId="2" borderId="4" xfId="0" applyNumberFormat="1" applyFont="1" applyFill="1" applyBorder="1" applyAlignment="1">
      <alignment horizontal="right"/>
    </xf>
    <xf numFmtId="4" fontId="10" fillId="5" borderId="4" xfId="0" applyNumberFormat="1" applyFont="1" applyFill="1" applyBorder="1" applyAlignment="1" applyProtection="1">
      <alignment horizontal="right" vertical="center" wrapText="1"/>
    </xf>
    <xf numFmtId="4" fontId="10" fillId="7" borderId="4" xfId="0" applyNumberFormat="1" applyFont="1" applyFill="1" applyBorder="1" applyAlignment="1" applyProtection="1">
      <alignment horizontal="right" vertical="center" wrapText="1"/>
    </xf>
    <xf numFmtId="4" fontId="26" fillId="0" borderId="3" xfId="0" applyNumberFormat="1" applyFont="1" applyBorder="1"/>
    <xf numFmtId="4" fontId="27" fillId="2" borderId="3" xfId="0" applyNumberFormat="1" applyFont="1" applyFill="1" applyBorder="1" applyAlignment="1">
      <alignment horizontal="right"/>
    </xf>
    <xf numFmtId="4" fontId="9" fillId="2" borderId="3" xfId="0" applyNumberFormat="1" applyFont="1" applyFill="1" applyBorder="1" applyAlignment="1">
      <alignment horizontal="right"/>
    </xf>
    <xf numFmtId="0" fontId="28" fillId="0" borderId="3" xfId="0" applyFont="1" applyBorder="1"/>
    <xf numFmtId="4" fontId="28" fillId="0" borderId="3" xfId="0" applyNumberFormat="1" applyFont="1" applyBorder="1"/>
    <xf numFmtId="0" fontId="8" fillId="2" borderId="0" xfId="0" applyNumberFormat="1" applyFont="1" applyFill="1" applyBorder="1" applyAlignment="1" applyProtection="1">
      <alignment horizontal="left" vertical="center" wrapText="1"/>
    </xf>
    <xf numFmtId="0" fontId="9" fillId="2" borderId="0" xfId="0" quotePrefix="1" applyFont="1" applyFill="1" applyBorder="1" applyAlignment="1">
      <alignment horizontal="left" vertical="center"/>
    </xf>
    <xf numFmtId="4" fontId="9" fillId="2" borderId="0" xfId="0" quotePrefix="1" applyNumberFormat="1" applyFont="1" applyFill="1" applyBorder="1" applyAlignment="1">
      <alignment horizontal="right" vertical="center"/>
    </xf>
    <xf numFmtId="4" fontId="3" fillId="2" borderId="0" xfId="0" applyNumberFormat="1" applyFont="1" applyFill="1" applyBorder="1" applyAlignment="1">
      <alignment horizontal="right"/>
    </xf>
    <xf numFmtId="4" fontId="8" fillId="2" borderId="0" xfId="0" applyNumberFormat="1" applyFont="1" applyFill="1" applyBorder="1" applyAlignment="1">
      <alignment horizontal="right"/>
    </xf>
    <xf numFmtId="4" fontId="8" fillId="4" borderId="4" xfId="0" applyNumberFormat="1" applyFont="1" applyFill="1" applyBorder="1" applyAlignment="1">
      <alignment horizontal="right"/>
    </xf>
    <xf numFmtId="4" fontId="6" fillId="0" borderId="4" xfId="0" applyNumberFormat="1" applyFont="1" applyFill="1" applyBorder="1" applyAlignment="1" applyProtection="1">
      <alignment horizontal="right" vertical="center" wrapText="1"/>
    </xf>
    <xf numFmtId="0" fontId="29" fillId="0" borderId="0" xfId="0" applyFont="1" applyAlignment="1">
      <alignment wrapText="1"/>
    </xf>
    <xf numFmtId="0" fontId="30" fillId="0" borderId="0" xfId="0" applyNumberFormat="1" applyFont="1" applyFill="1" applyBorder="1" applyAlignment="1" applyProtection="1">
      <alignment horizontal="center" vertical="center" wrapText="1"/>
    </xf>
    <xf numFmtId="0" fontId="31" fillId="0" borderId="0" xfId="0" applyNumberFormat="1" applyFont="1" applyFill="1" applyBorder="1" applyAlignment="1" applyProtection="1">
      <alignment horizontal="center" vertical="center" wrapText="1"/>
    </xf>
    <xf numFmtId="3" fontId="10" fillId="4" borderId="1" xfId="0" quotePrefix="1" applyNumberFormat="1" applyFont="1" applyFill="1" applyBorder="1" applyAlignment="1">
      <alignment horizontal="right"/>
    </xf>
    <xf numFmtId="3" fontId="10" fillId="3" borderId="1" xfId="0" quotePrefix="1" applyNumberFormat="1" applyFont="1" applyFill="1" applyBorder="1" applyAlignment="1">
      <alignment horizontal="right"/>
    </xf>
    <xf numFmtId="3" fontId="23" fillId="0" borderId="0" xfId="0" applyNumberFormat="1" applyFont="1" applyAlignment="1">
      <alignment wrapText="1"/>
    </xf>
    <xf numFmtId="0" fontId="10" fillId="2" borderId="3" xfId="0" applyNumberFormat="1" applyFont="1" applyFill="1" applyBorder="1" applyAlignment="1" applyProtection="1">
      <alignment horizontal="center" vertical="center" wrapText="1"/>
    </xf>
    <xf numFmtId="3" fontId="6" fillId="2" borderId="3" xfId="0" applyNumberFormat="1" applyFont="1" applyFill="1" applyBorder="1" applyAlignment="1">
      <alignment horizontal="right"/>
    </xf>
    <xf numFmtId="3" fontId="10" fillId="2" borderId="3" xfId="0" applyNumberFormat="1" applyFont="1" applyFill="1" applyBorder="1" applyAlignment="1">
      <alignment horizontal="right"/>
    </xf>
    <xf numFmtId="4" fontId="33" fillId="2" borderId="3" xfId="0" applyNumberFormat="1" applyFont="1" applyFill="1" applyBorder="1" applyAlignment="1">
      <alignment horizontal="right"/>
    </xf>
    <xf numFmtId="4" fontId="33" fillId="2" borderId="3" xfId="0" applyNumberFormat="1" applyFont="1" applyFill="1" applyBorder="1" applyAlignment="1"/>
    <xf numFmtId="4" fontId="32" fillId="2" borderId="3" xfId="0" applyNumberFormat="1" applyFont="1" applyFill="1" applyBorder="1" applyAlignment="1"/>
    <xf numFmtId="3" fontId="10" fillId="3" borderId="3" xfId="0" applyNumberFormat="1" applyFont="1" applyFill="1" applyBorder="1" applyAlignment="1">
      <alignment horizontal="right"/>
    </xf>
    <xf numFmtId="3" fontId="10" fillId="4" borderId="3" xfId="0" quotePrefix="1" applyNumberFormat="1" applyFont="1" applyFill="1" applyBorder="1" applyAlignment="1">
      <alignment horizontal="right"/>
    </xf>
    <xf numFmtId="0" fontId="9" fillId="4" borderId="4" xfId="0" applyNumberFormat="1" applyFont="1" applyFill="1" applyBorder="1" applyAlignment="1" applyProtection="1">
      <alignment horizontal="left" vertical="center" wrapText="1"/>
    </xf>
    <xf numFmtId="0" fontId="8" fillId="2" borderId="4" xfId="0" applyNumberFormat="1" applyFont="1" applyFill="1" applyBorder="1" applyAlignment="1" applyProtection="1">
      <alignment horizontal="left" vertical="center" wrapText="1"/>
    </xf>
    <xf numFmtId="0" fontId="8" fillId="2" borderId="1" xfId="0" applyNumberFormat="1" applyFont="1" applyFill="1" applyBorder="1" applyAlignment="1" applyProtection="1">
      <alignment horizontal="left" vertical="center" wrapText="1"/>
    </xf>
    <xf numFmtId="0" fontId="8" fillId="2" borderId="2" xfId="0" applyNumberFormat="1" applyFont="1" applyFill="1" applyBorder="1" applyAlignment="1" applyProtection="1">
      <alignment horizontal="left" vertical="center" wrapText="1"/>
    </xf>
    <xf numFmtId="4" fontId="10" fillId="4" borderId="4" xfId="0" applyNumberFormat="1" applyFont="1" applyFill="1" applyBorder="1" applyAlignment="1" applyProtection="1">
      <alignment horizontal="right" vertical="center" wrapText="1"/>
    </xf>
    <xf numFmtId="4" fontId="10" fillId="0" borderId="4" xfId="0" applyNumberFormat="1" applyFont="1" applyFill="1" applyBorder="1" applyAlignment="1" applyProtection="1">
      <alignment horizontal="right" vertical="center" wrapText="1"/>
    </xf>
    <xf numFmtId="0" fontId="10" fillId="6" borderId="4" xfId="0" applyNumberFormat="1" applyFont="1" applyFill="1" applyBorder="1" applyAlignment="1" applyProtection="1">
      <alignment horizontal="left" vertical="center" wrapText="1"/>
    </xf>
    <xf numFmtId="0" fontId="10" fillId="7" borderId="4" xfId="0" applyNumberFormat="1" applyFont="1" applyFill="1" applyBorder="1" applyAlignment="1" applyProtection="1">
      <alignment horizontal="left" vertical="center" wrapText="1"/>
    </xf>
    <xf numFmtId="0" fontId="24" fillId="0" borderId="0" xfId="0" applyNumberFormat="1" applyFont="1" applyFill="1" applyBorder="1" applyAlignment="1" applyProtection="1">
      <alignment horizontal="center" vertical="center" wrapText="1"/>
    </xf>
    <xf numFmtId="0" fontId="10" fillId="4" borderId="4" xfId="0" applyNumberFormat="1" applyFont="1" applyFill="1" applyBorder="1" applyAlignment="1" applyProtection="1">
      <alignment horizontal="center" vertical="center" wrapText="1"/>
    </xf>
    <xf numFmtId="0" fontId="10" fillId="5" borderId="4" xfId="0" applyNumberFormat="1" applyFont="1" applyFill="1" applyBorder="1" applyAlignment="1" applyProtection="1">
      <alignment horizontal="left" vertical="center" wrapText="1"/>
    </xf>
    <xf numFmtId="4" fontId="10" fillId="2" borderId="4" xfId="0" applyNumberFormat="1" applyFont="1" applyFill="1" applyBorder="1" applyAlignment="1" applyProtection="1">
      <alignment horizontal="right" vertical="center" wrapText="1"/>
    </xf>
    <xf numFmtId="0" fontId="8" fillId="2" borderId="2" xfId="0" applyNumberFormat="1" applyFont="1" applyFill="1" applyBorder="1" applyAlignment="1" applyProtection="1">
      <alignment vertical="center" wrapText="1"/>
    </xf>
    <xf numFmtId="0" fontId="8" fillId="4" borderId="4" xfId="0" applyNumberFormat="1" applyFont="1" applyFill="1" applyBorder="1" applyAlignment="1" applyProtection="1">
      <alignment horizontal="left" vertical="center" wrapText="1"/>
    </xf>
    <xf numFmtId="49" fontId="0" fillId="0" borderId="0" xfId="0" applyNumberFormat="1"/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10" fillId="0" borderId="1" xfId="0" quotePrefix="1" applyFont="1" applyBorder="1" applyAlignment="1">
      <alignment horizontal="left" vertical="center"/>
    </xf>
    <xf numFmtId="0" fontId="8" fillId="0" borderId="2" xfId="0" applyNumberFormat="1" applyFont="1" applyFill="1" applyBorder="1" applyAlignment="1" applyProtection="1">
      <alignment vertical="center"/>
    </xf>
    <xf numFmtId="0" fontId="10" fillId="3" borderId="1" xfId="0" quotePrefix="1" applyNumberFormat="1" applyFont="1" applyFill="1" applyBorder="1" applyAlignment="1" applyProtection="1">
      <alignment horizontal="left" vertical="center" wrapText="1"/>
    </xf>
    <xf numFmtId="0" fontId="8" fillId="3" borderId="2" xfId="0" applyNumberFormat="1" applyFont="1" applyFill="1" applyBorder="1" applyAlignment="1" applyProtection="1">
      <alignment vertical="center" wrapText="1"/>
    </xf>
    <xf numFmtId="0" fontId="10" fillId="0" borderId="1" xfId="0" quotePrefix="1" applyNumberFormat="1" applyFont="1" applyFill="1" applyBorder="1" applyAlignment="1" applyProtection="1">
      <alignment horizontal="left" vertical="center" wrapText="1"/>
    </xf>
    <xf numFmtId="0" fontId="8" fillId="0" borderId="2" xfId="0" applyNumberFormat="1" applyFont="1" applyFill="1" applyBorder="1" applyAlignment="1" applyProtection="1">
      <alignment vertical="center" wrapText="1"/>
    </xf>
    <xf numFmtId="0" fontId="10" fillId="3" borderId="1" xfId="0" applyNumberFormat="1" applyFont="1" applyFill="1" applyBorder="1" applyAlignment="1" applyProtection="1">
      <alignment horizontal="left" vertical="center" wrapText="1"/>
    </xf>
    <xf numFmtId="0" fontId="8" fillId="3" borderId="2" xfId="0" applyNumberFormat="1" applyFont="1" applyFill="1" applyBorder="1" applyAlignment="1" applyProtection="1">
      <alignment vertical="center"/>
    </xf>
    <xf numFmtId="0" fontId="10" fillId="0" borderId="1" xfId="0" applyNumberFormat="1" applyFont="1" applyFill="1" applyBorder="1" applyAlignment="1" applyProtection="1">
      <alignment horizontal="left" vertical="center" wrapText="1"/>
    </xf>
    <xf numFmtId="0" fontId="10" fillId="0" borderId="1" xfId="0" quotePrefix="1" applyFont="1" applyFill="1" applyBorder="1" applyAlignment="1">
      <alignment horizontal="left" vertical="center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11" fillId="0" borderId="0" xfId="0" applyNumberFormat="1" applyFont="1" applyFill="1" applyBorder="1" applyAlignment="1" applyProtection="1">
      <alignment vertical="center" wrapText="1"/>
    </xf>
    <xf numFmtId="0" fontId="12" fillId="0" borderId="0" xfId="0" applyFont="1" applyAlignment="1">
      <alignment wrapText="1"/>
    </xf>
    <xf numFmtId="0" fontId="10" fillId="4" borderId="1" xfId="0" applyNumberFormat="1" applyFont="1" applyFill="1" applyBorder="1" applyAlignment="1" applyProtection="1">
      <alignment horizontal="left" vertical="center" wrapText="1"/>
    </xf>
    <xf numFmtId="0" fontId="10" fillId="4" borderId="2" xfId="0" applyNumberFormat="1" applyFont="1" applyFill="1" applyBorder="1" applyAlignment="1" applyProtection="1">
      <alignment horizontal="left" vertical="center" wrapText="1"/>
    </xf>
    <xf numFmtId="0" fontId="10" fillId="4" borderId="4" xfId="0" applyNumberFormat="1" applyFont="1" applyFill="1" applyBorder="1" applyAlignment="1" applyProtection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0" fillId="3" borderId="2" xfId="0" applyNumberFormat="1" applyFont="1" applyFill="1" applyBorder="1" applyAlignment="1" applyProtection="1">
      <alignment horizontal="left" vertical="center" wrapText="1"/>
    </xf>
    <xf numFmtId="0" fontId="10" fillId="3" borderId="4" xfId="0" applyNumberFormat="1" applyFont="1" applyFill="1" applyBorder="1" applyAlignment="1" applyProtection="1">
      <alignment horizontal="left" vertical="center" wrapText="1"/>
    </xf>
    <xf numFmtId="0" fontId="6" fillId="6" borderId="1" xfId="0" applyNumberFormat="1" applyFont="1" applyFill="1" applyBorder="1" applyAlignment="1" applyProtection="1">
      <alignment horizontal="left" vertical="center" wrapText="1"/>
    </xf>
    <xf numFmtId="0" fontId="6" fillId="6" borderId="2" xfId="0" applyNumberFormat="1" applyFont="1" applyFill="1" applyBorder="1" applyAlignment="1" applyProtection="1">
      <alignment horizontal="left" vertical="center" wrapText="1"/>
    </xf>
    <xf numFmtId="0" fontId="6" fillId="6" borderId="4" xfId="0" applyNumberFormat="1" applyFont="1" applyFill="1" applyBorder="1" applyAlignment="1" applyProtection="1">
      <alignment horizontal="left" vertical="center" wrapText="1"/>
    </xf>
    <xf numFmtId="0" fontId="16" fillId="4" borderId="1" xfId="0" applyNumberFormat="1" applyFont="1" applyFill="1" applyBorder="1" applyAlignment="1" applyProtection="1">
      <alignment horizontal="left" vertical="center" wrapText="1"/>
    </xf>
    <xf numFmtId="0" fontId="16" fillId="4" borderId="2" xfId="0" applyNumberFormat="1" applyFont="1" applyFill="1" applyBorder="1" applyAlignment="1" applyProtection="1">
      <alignment horizontal="left" vertical="center" wrapText="1"/>
    </xf>
    <xf numFmtId="0" fontId="16" fillId="4" borderId="4" xfId="0" applyNumberFormat="1" applyFont="1" applyFill="1" applyBorder="1" applyAlignment="1" applyProtection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/>
    </xf>
    <xf numFmtId="0" fontId="3" fillId="2" borderId="2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9" fillId="4" borderId="1" xfId="0" applyNumberFormat="1" applyFont="1" applyFill="1" applyBorder="1" applyAlignment="1" applyProtection="1">
      <alignment horizontal="left" vertical="center" wrapText="1"/>
    </xf>
    <xf numFmtId="0" fontId="9" fillId="4" borderId="2" xfId="0" applyNumberFormat="1" applyFont="1" applyFill="1" applyBorder="1" applyAlignment="1" applyProtection="1">
      <alignment horizontal="left" vertical="center" wrapText="1"/>
    </xf>
    <xf numFmtId="0" fontId="9" fillId="4" borderId="4" xfId="0" applyNumberFormat="1" applyFont="1" applyFill="1" applyBorder="1" applyAlignment="1" applyProtection="1">
      <alignment horizontal="left" vertical="center" wrapText="1"/>
    </xf>
    <xf numFmtId="0" fontId="8" fillId="2" borderId="1" xfId="0" applyNumberFormat="1" applyFont="1" applyFill="1" applyBorder="1" applyAlignment="1" applyProtection="1">
      <alignment horizontal="left" vertical="center" wrapText="1"/>
    </xf>
    <xf numFmtId="0" fontId="8" fillId="2" borderId="2" xfId="0" applyNumberFormat="1" applyFont="1" applyFill="1" applyBorder="1" applyAlignment="1" applyProtection="1">
      <alignment horizontal="left" vertical="center" wrapText="1"/>
    </xf>
    <xf numFmtId="0" fontId="8" fillId="2" borderId="4" xfId="0" applyNumberFormat="1" applyFont="1" applyFill="1" applyBorder="1" applyAlignment="1" applyProtection="1">
      <alignment horizontal="left" vertical="center" wrapText="1"/>
    </xf>
    <xf numFmtId="0" fontId="10" fillId="6" borderId="1" xfId="0" applyNumberFormat="1" applyFont="1" applyFill="1" applyBorder="1" applyAlignment="1" applyProtection="1">
      <alignment horizontal="left" vertical="center" wrapText="1"/>
    </xf>
    <xf numFmtId="0" fontId="10" fillId="6" borderId="2" xfId="0" applyNumberFormat="1" applyFont="1" applyFill="1" applyBorder="1" applyAlignment="1" applyProtection="1">
      <alignment horizontal="left" vertical="center" wrapText="1"/>
    </xf>
    <xf numFmtId="0" fontId="10" fillId="6" borderId="4" xfId="0" applyNumberFormat="1" applyFont="1" applyFill="1" applyBorder="1" applyAlignment="1" applyProtection="1">
      <alignment horizontal="left" vertical="center" wrapText="1"/>
    </xf>
    <xf numFmtId="0" fontId="10" fillId="7" borderId="1" xfId="0" applyNumberFormat="1" applyFont="1" applyFill="1" applyBorder="1" applyAlignment="1" applyProtection="1">
      <alignment horizontal="left" vertical="center" wrapText="1"/>
    </xf>
    <xf numFmtId="0" fontId="10" fillId="7" borderId="2" xfId="0" applyNumberFormat="1" applyFont="1" applyFill="1" applyBorder="1" applyAlignment="1" applyProtection="1">
      <alignment horizontal="left" vertical="center" wrapText="1"/>
    </xf>
    <xf numFmtId="0" fontId="10" fillId="7" borderId="4" xfId="0" applyNumberFormat="1" applyFont="1" applyFill="1" applyBorder="1" applyAlignment="1" applyProtection="1">
      <alignment horizontal="left" vertical="center" wrapText="1"/>
    </xf>
    <xf numFmtId="0" fontId="10" fillId="5" borderId="1" xfId="0" applyNumberFormat="1" applyFont="1" applyFill="1" applyBorder="1" applyAlignment="1" applyProtection="1">
      <alignment horizontal="left" vertical="center" wrapText="1"/>
    </xf>
    <xf numFmtId="0" fontId="10" fillId="5" borderId="2" xfId="0" applyNumberFormat="1" applyFont="1" applyFill="1" applyBorder="1" applyAlignment="1" applyProtection="1">
      <alignment horizontal="left" vertical="center" wrapText="1"/>
    </xf>
    <xf numFmtId="0" fontId="10" fillId="5" borderId="4" xfId="0" applyNumberFormat="1" applyFont="1" applyFill="1" applyBorder="1" applyAlignment="1" applyProtection="1">
      <alignment horizontal="left" vertical="center" wrapText="1"/>
    </xf>
    <xf numFmtId="0" fontId="10" fillId="4" borderId="1" xfId="0" applyNumberFormat="1" applyFont="1" applyFill="1" applyBorder="1" applyAlignment="1" applyProtection="1">
      <alignment horizontal="center" vertical="center" wrapText="1"/>
    </xf>
    <xf numFmtId="0" fontId="34" fillId="4" borderId="2" xfId="0" applyFont="1" applyFill="1" applyBorder="1" applyAlignment="1">
      <alignment horizontal="center" vertical="center" wrapText="1"/>
    </xf>
    <xf numFmtId="0" fontId="34" fillId="4" borderId="4" xfId="0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 applyProtection="1">
      <alignment horizontal="center" vertical="center" wrapText="1"/>
    </xf>
    <xf numFmtId="14" fontId="0" fillId="0" borderId="0" xfId="0" applyNumberFormat="1"/>
    <xf numFmtId="0" fontId="17" fillId="8" borderId="0" xfId="0" applyFont="1" applyFill="1"/>
    <xf numFmtId="0" fontId="0" fillId="8" borderId="0" xfId="0" applyFill="1"/>
    <xf numFmtId="0" fontId="0" fillId="2" borderId="0" xfId="0" applyFill="1"/>
    <xf numFmtId="4" fontId="0" fillId="8" borderId="0" xfId="0" applyNumberFormat="1" applyFill="1"/>
    <xf numFmtId="0" fontId="6" fillId="4" borderId="0" xfId="0" applyNumberFormat="1" applyFont="1" applyFill="1" applyBorder="1" applyAlignment="1" applyProtection="1">
      <alignment horizontal="center" vertical="center" wrapText="1"/>
    </xf>
    <xf numFmtId="4" fontId="3" fillId="2" borderId="0" xfId="0" applyNumberFormat="1" applyFont="1" applyFill="1" applyBorder="1" applyAlignment="1"/>
  </cellXfs>
  <cellStyles count="2">
    <cellStyle name="Normalno" xfId="0" builtinId="0"/>
    <cellStyle name="Normalno 2" xfId="1" xr:uid="{EE9DC77C-0F6C-4D9B-883B-3A2A518A2F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9"/>
  <sheetViews>
    <sheetView topLeftCell="A10" workbookViewId="0">
      <selection activeCell="H13" sqref="H13"/>
    </sheetView>
  </sheetViews>
  <sheetFormatPr defaultRowHeight="15" x14ac:dyDescent="0.25"/>
  <cols>
    <col min="5" max="7" width="25.28515625" customWidth="1"/>
    <col min="8" max="8" width="24" customWidth="1"/>
    <col min="9" max="11" width="25.28515625" customWidth="1"/>
  </cols>
  <sheetData>
    <row r="1" spans="1:11" ht="42" customHeight="1" x14ac:dyDescent="0.25">
      <c r="A1" s="151" t="s">
        <v>190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</row>
    <row r="2" spans="1:11" ht="18" x14ac:dyDescent="0.25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11" ht="15.75" x14ac:dyDescent="0.25">
      <c r="A3" s="151" t="s">
        <v>28</v>
      </c>
      <c r="B3" s="151"/>
      <c r="C3" s="151"/>
      <c r="D3" s="151"/>
      <c r="E3" s="151"/>
      <c r="F3" s="151"/>
      <c r="G3" s="151"/>
      <c r="H3" s="151"/>
      <c r="I3" s="151"/>
      <c r="J3" s="152"/>
      <c r="K3" s="152"/>
    </row>
    <row r="4" spans="1:11" ht="18" x14ac:dyDescent="0.25">
      <c r="A4" s="22"/>
      <c r="B4" s="22"/>
      <c r="C4" s="22"/>
      <c r="D4" s="22"/>
      <c r="E4" s="22"/>
      <c r="F4" s="22"/>
      <c r="G4" s="22"/>
      <c r="H4" s="22"/>
      <c r="I4" s="22"/>
      <c r="J4" s="5"/>
      <c r="K4" s="5"/>
    </row>
    <row r="5" spans="1:11" ht="18" customHeight="1" x14ac:dyDescent="0.25">
      <c r="A5" s="151" t="s">
        <v>34</v>
      </c>
      <c r="B5" s="153"/>
      <c r="C5" s="153"/>
      <c r="D5" s="153"/>
      <c r="E5" s="153"/>
      <c r="F5" s="153"/>
      <c r="G5" s="153"/>
      <c r="H5" s="153"/>
      <c r="I5" s="153"/>
      <c r="J5" s="153"/>
      <c r="K5" s="153"/>
    </row>
    <row r="6" spans="1:11" ht="18" x14ac:dyDescent="0.25">
      <c r="A6" s="1"/>
      <c r="B6" s="2"/>
      <c r="C6" s="2"/>
      <c r="D6" s="2"/>
      <c r="E6" s="6"/>
      <c r="F6" s="7"/>
      <c r="G6" s="7"/>
      <c r="H6" s="7"/>
      <c r="I6" s="72"/>
      <c r="J6" s="72"/>
      <c r="K6" s="73"/>
    </row>
    <row r="7" spans="1:11" ht="25.5" x14ac:dyDescent="0.25">
      <c r="A7" s="26"/>
      <c r="B7" s="27"/>
      <c r="C7" s="27"/>
      <c r="D7" s="28"/>
      <c r="E7" s="29"/>
      <c r="F7" s="3" t="s">
        <v>189</v>
      </c>
      <c r="G7" s="3" t="s">
        <v>188</v>
      </c>
      <c r="H7" s="3" t="s">
        <v>191</v>
      </c>
      <c r="I7" s="21"/>
      <c r="J7" s="21"/>
      <c r="K7" s="21"/>
    </row>
    <row r="8" spans="1:11" ht="15.75" x14ac:dyDescent="0.25">
      <c r="A8" s="147" t="s">
        <v>0</v>
      </c>
      <c r="B8" s="144"/>
      <c r="C8" s="144"/>
      <c r="D8" s="144"/>
      <c r="E8" s="148"/>
      <c r="F8" s="30">
        <f>F9+F10</f>
        <v>1281484.23</v>
      </c>
      <c r="G8" s="123">
        <f>G9+G10</f>
        <v>2885432.08</v>
      </c>
      <c r="H8" s="30">
        <f>H9+H10</f>
        <v>1477182.19</v>
      </c>
      <c r="I8" s="74"/>
      <c r="J8" s="74"/>
      <c r="K8" s="74"/>
    </row>
    <row r="9" spans="1:11" x14ac:dyDescent="0.25">
      <c r="A9" s="149" t="s">
        <v>116</v>
      </c>
      <c r="B9" s="146"/>
      <c r="C9" s="146"/>
      <c r="D9" s="146"/>
      <c r="E9" s="142"/>
      <c r="F9" s="31">
        <v>1281484.23</v>
      </c>
      <c r="G9" s="119">
        <v>2885432.08</v>
      </c>
      <c r="H9" s="31">
        <v>1477182.19</v>
      </c>
      <c r="I9" s="21"/>
      <c r="J9" s="21"/>
      <c r="K9" s="21"/>
    </row>
    <row r="10" spans="1:11" x14ac:dyDescent="0.25">
      <c r="A10" s="150" t="s">
        <v>117</v>
      </c>
      <c r="B10" s="142"/>
      <c r="C10" s="142"/>
      <c r="D10" s="142"/>
      <c r="E10" s="142"/>
      <c r="F10" s="31">
        <v>0</v>
      </c>
      <c r="G10" s="118"/>
      <c r="H10" s="31">
        <v>0</v>
      </c>
      <c r="I10" s="75"/>
      <c r="J10" s="75"/>
      <c r="K10" s="75"/>
    </row>
    <row r="11" spans="1:11" x14ac:dyDescent="0.25">
      <c r="A11" s="33" t="s">
        <v>2</v>
      </c>
      <c r="B11" s="36"/>
      <c r="C11" s="36"/>
      <c r="D11" s="36"/>
      <c r="E11" s="36"/>
      <c r="F11" s="30">
        <f>F13+F12</f>
        <v>1477259.16</v>
      </c>
      <c r="G11" s="30">
        <f>G12+G13</f>
        <v>2885432.0799999996</v>
      </c>
      <c r="H11" s="30">
        <f>H13+H12</f>
        <v>1439056.15</v>
      </c>
      <c r="I11" s="76"/>
      <c r="J11" s="76"/>
      <c r="K11" s="77"/>
    </row>
    <row r="12" spans="1:11" x14ac:dyDescent="0.25">
      <c r="A12" s="145" t="s">
        <v>118</v>
      </c>
      <c r="B12" s="146"/>
      <c r="C12" s="146"/>
      <c r="D12" s="146"/>
      <c r="E12" s="146"/>
      <c r="F12" s="31">
        <v>1474312.23</v>
      </c>
      <c r="G12" s="119">
        <v>2844144.76</v>
      </c>
      <c r="H12" s="31">
        <v>1422793.9</v>
      </c>
      <c r="I12" s="76"/>
      <c r="J12" s="76"/>
      <c r="K12" s="77"/>
    </row>
    <row r="13" spans="1:11" x14ac:dyDescent="0.25">
      <c r="A13" s="141" t="s">
        <v>119</v>
      </c>
      <c r="B13" s="142"/>
      <c r="C13" s="142"/>
      <c r="D13" s="142"/>
      <c r="E13" s="142"/>
      <c r="F13" s="32">
        <v>2946.93</v>
      </c>
      <c r="G13" s="119">
        <v>41287.32</v>
      </c>
      <c r="H13" s="32">
        <v>16262.25</v>
      </c>
      <c r="I13" s="78"/>
      <c r="J13" s="78"/>
      <c r="K13" s="78"/>
    </row>
    <row r="14" spans="1:11" x14ac:dyDescent="0.25">
      <c r="A14" s="143" t="s">
        <v>3</v>
      </c>
      <c r="B14" s="144"/>
      <c r="C14" s="144"/>
      <c r="D14" s="144"/>
      <c r="E14" s="144"/>
      <c r="F14" s="30">
        <f>F8-F11</f>
        <v>-195774.92999999993</v>
      </c>
      <c r="G14" s="30">
        <f>G8-G11</f>
        <v>0</v>
      </c>
      <c r="H14" s="30">
        <f>H8-H11</f>
        <v>38126.040000000037</v>
      </c>
      <c r="I14" s="78"/>
      <c r="J14" s="78"/>
      <c r="K14" s="78"/>
    </row>
    <row r="15" spans="1:11" ht="18" x14ac:dyDescent="0.25">
      <c r="A15" s="22"/>
      <c r="B15" s="20"/>
      <c r="C15" s="20"/>
      <c r="D15" s="20"/>
      <c r="E15" s="20"/>
      <c r="F15" s="20"/>
      <c r="G15" s="20"/>
      <c r="H15" s="20"/>
      <c r="I15" s="21"/>
      <c r="J15" s="21"/>
      <c r="K15" s="21"/>
    </row>
    <row r="16" spans="1:11" ht="29.25" customHeight="1" x14ac:dyDescent="0.25">
      <c r="A16" s="65" t="s">
        <v>35</v>
      </c>
      <c r="B16" s="66"/>
      <c r="C16" s="66"/>
      <c r="D16" s="66"/>
      <c r="E16" s="66"/>
      <c r="F16" s="66"/>
      <c r="G16" s="66"/>
      <c r="H16" s="66"/>
      <c r="I16" s="66"/>
      <c r="J16" s="66"/>
      <c r="K16" s="66"/>
    </row>
    <row r="17" spans="1:15" ht="18" x14ac:dyDescent="0.25">
      <c r="A17" s="22"/>
      <c r="B17" s="20"/>
      <c r="C17" s="20"/>
      <c r="D17" s="20"/>
      <c r="E17" s="20"/>
      <c r="F17" s="20"/>
      <c r="G17" s="20"/>
      <c r="H17" s="20"/>
      <c r="I17" s="35"/>
      <c r="J17" s="35"/>
      <c r="K17" s="35"/>
    </row>
    <row r="18" spans="1:15" ht="25.5" x14ac:dyDescent="0.25">
      <c r="A18" s="26"/>
      <c r="B18" s="27"/>
      <c r="C18" s="27"/>
      <c r="D18" s="28"/>
      <c r="E18" s="29"/>
      <c r="F18" s="3" t="s">
        <v>189</v>
      </c>
      <c r="G18" s="3" t="s">
        <v>188</v>
      </c>
      <c r="H18" s="3" t="s">
        <v>191</v>
      </c>
      <c r="I18" s="75"/>
      <c r="J18" s="75"/>
      <c r="K18" s="75"/>
    </row>
    <row r="19" spans="1:15" ht="15.75" customHeight="1" x14ac:dyDescent="0.25">
      <c r="A19" s="141" t="s">
        <v>120</v>
      </c>
      <c r="B19" s="142"/>
      <c r="C19" s="142"/>
      <c r="D19" s="142"/>
      <c r="E19" s="142"/>
      <c r="F19" s="32"/>
      <c r="G19" s="71"/>
      <c r="H19" s="32"/>
      <c r="I19" s="81"/>
      <c r="J19" s="81"/>
      <c r="K19" s="82"/>
    </row>
    <row r="20" spans="1:15" x14ac:dyDescent="0.25">
      <c r="A20" s="141" t="s">
        <v>121</v>
      </c>
      <c r="B20" s="142"/>
      <c r="C20" s="142"/>
      <c r="D20" s="142"/>
      <c r="E20" s="142"/>
      <c r="F20" s="32"/>
      <c r="G20" s="71"/>
      <c r="H20" s="32"/>
      <c r="I20" s="81"/>
      <c r="J20" s="81"/>
      <c r="K20" s="81"/>
    </row>
    <row r="21" spans="1:15" x14ac:dyDescent="0.25">
      <c r="A21" s="143" t="s">
        <v>5</v>
      </c>
      <c r="B21" s="144"/>
      <c r="C21" s="144"/>
      <c r="D21" s="144"/>
      <c r="E21" s="144"/>
      <c r="F21" s="30">
        <f>F19-F20</f>
        <v>0</v>
      </c>
      <c r="G21" s="70">
        <f>G19-G20</f>
        <v>0</v>
      </c>
      <c r="H21" s="30">
        <f>H19-H20</f>
        <v>0</v>
      </c>
      <c r="I21" s="81"/>
      <c r="J21" s="81"/>
      <c r="K21" s="81"/>
    </row>
    <row r="22" spans="1:15" ht="15.75" x14ac:dyDescent="0.25">
      <c r="A22" s="143" t="s">
        <v>6</v>
      </c>
      <c r="B22" s="144"/>
      <c r="C22" s="144"/>
      <c r="D22" s="144"/>
      <c r="E22" s="144"/>
      <c r="F22" s="70">
        <f>F14+F21</f>
        <v>-195774.92999999993</v>
      </c>
      <c r="G22" s="70">
        <f>G14+G21</f>
        <v>0</v>
      </c>
      <c r="H22" s="70">
        <f>H14+H21</f>
        <v>38126.040000000037</v>
      </c>
      <c r="I22" s="83"/>
      <c r="J22" s="83"/>
      <c r="K22" s="83"/>
    </row>
    <row r="23" spans="1:15" ht="18" x14ac:dyDescent="0.25">
      <c r="A23" s="19"/>
      <c r="B23" s="20"/>
      <c r="C23" s="20"/>
      <c r="D23" s="20"/>
      <c r="E23" s="20"/>
      <c r="F23" s="20"/>
      <c r="G23" s="20"/>
      <c r="H23" s="20"/>
      <c r="I23" s="79"/>
      <c r="J23" s="79"/>
      <c r="K23" s="79"/>
    </row>
    <row r="24" spans="1:15" ht="15.75" customHeight="1" x14ac:dyDescent="0.25">
      <c r="A24" s="65" t="s">
        <v>122</v>
      </c>
      <c r="B24" s="66"/>
      <c r="C24" s="66"/>
      <c r="D24" s="66"/>
      <c r="E24" s="66"/>
      <c r="F24" s="66"/>
      <c r="G24" s="66"/>
      <c r="H24" s="74"/>
      <c r="I24" s="80"/>
      <c r="J24" s="80"/>
      <c r="K24" s="80"/>
    </row>
    <row r="25" spans="1:15" ht="15.75" x14ac:dyDescent="0.25">
      <c r="A25" s="34"/>
      <c r="B25" s="35"/>
      <c r="C25" s="35"/>
      <c r="D25" s="35"/>
      <c r="E25" s="35"/>
      <c r="F25" s="35"/>
      <c r="G25" s="35"/>
      <c r="H25" s="74"/>
      <c r="I25" s="84"/>
      <c r="J25" s="84"/>
      <c r="K25" s="84"/>
    </row>
    <row r="26" spans="1:15" ht="23.25" customHeight="1" x14ac:dyDescent="0.25">
      <c r="A26" s="26"/>
      <c r="B26" s="27"/>
      <c r="C26" s="27"/>
      <c r="D26" s="28"/>
      <c r="E26" s="29"/>
      <c r="F26" s="3" t="s">
        <v>189</v>
      </c>
      <c r="G26" s="3" t="s">
        <v>188</v>
      </c>
      <c r="H26" s="3" t="s">
        <v>191</v>
      </c>
      <c r="I26" s="81"/>
      <c r="J26" s="81"/>
      <c r="K26" s="82"/>
      <c r="O26" s="55"/>
    </row>
    <row r="27" spans="1:15" ht="30" customHeight="1" x14ac:dyDescent="0.25">
      <c r="A27" s="154" t="s">
        <v>123</v>
      </c>
      <c r="B27" s="155"/>
      <c r="C27" s="155"/>
      <c r="D27" s="155"/>
      <c r="E27" s="156"/>
      <c r="F27" s="124">
        <v>10864</v>
      </c>
      <c r="G27" s="114">
        <v>10864</v>
      </c>
      <c r="H27" s="124">
        <v>10864</v>
      </c>
      <c r="I27" s="81"/>
      <c r="J27" s="81"/>
      <c r="K27" s="82"/>
    </row>
    <row r="28" spans="1:15" ht="15" customHeight="1" x14ac:dyDescent="0.25">
      <c r="A28" s="143" t="s">
        <v>124</v>
      </c>
      <c r="B28" s="144"/>
      <c r="C28" s="144"/>
      <c r="D28" s="144"/>
      <c r="E28" s="144"/>
      <c r="F28" s="115">
        <f>F22+F27</f>
        <v>-184910.92999999993</v>
      </c>
      <c r="G28" s="115">
        <f>G22+G27</f>
        <v>10864</v>
      </c>
      <c r="H28" s="115">
        <f>H22+H27</f>
        <v>48990.040000000037</v>
      </c>
      <c r="I28" s="81"/>
      <c r="J28" s="81"/>
      <c r="K28" s="82"/>
    </row>
    <row r="29" spans="1:15" ht="25.5" customHeight="1" x14ac:dyDescent="0.25">
      <c r="A29" s="147" t="s">
        <v>125</v>
      </c>
      <c r="B29" s="159"/>
      <c r="C29" s="159"/>
      <c r="D29" s="159"/>
      <c r="E29" s="160"/>
      <c r="F29" s="115">
        <f t="shared" ref="F29" si="0">F14+F21+F27-F28</f>
        <v>0</v>
      </c>
      <c r="G29" s="115">
        <f t="shared" ref="G29:H29" si="1">G14+G21+G27-G28</f>
        <v>0</v>
      </c>
      <c r="H29" s="115">
        <f t="shared" si="1"/>
        <v>0</v>
      </c>
      <c r="I29" s="85"/>
      <c r="J29" s="85"/>
      <c r="K29" s="85"/>
    </row>
    <row r="30" spans="1:15" ht="15" customHeight="1" x14ac:dyDescent="0.25">
      <c r="A30" s="47"/>
      <c r="B30" s="48"/>
      <c r="C30" s="48"/>
      <c r="D30" s="48"/>
      <c r="E30" s="48"/>
      <c r="F30" s="116"/>
      <c r="G30" s="111"/>
      <c r="H30" s="111"/>
    </row>
    <row r="31" spans="1:15" ht="11.25" customHeight="1" x14ac:dyDescent="0.25">
      <c r="A31" s="67" t="s">
        <v>126</v>
      </c>
      <c r="B31" s="67"/>
      <c r="C31" s="67"/>
      <c r="D31" s="67"/>
      <c r="E31" s="67"/>
      <c r="F31" s="67"/>
      <c r="G31" s="112"/>
      <c r="H31" s="112"/>
      <c r="I31" s="69"/>
      <c r="J31" s="69"/>
      <c r="K31" s="69"/>
    </row>
    <row r="32" spans="1:15" ht="29.25" customHeight="1" x14ac:dyDescent="0.25">
      <c r="A32" s="49"/>
      <c r="B32" s="50"/>
      <c r="C32" s="50"/>
      <c r="D32" s="50"/>
      <c r="E32" s="50"/>
      <c r="F32" s="50"/>
      <c r="G32" s="113"/>
      <c r="H32" s="113"/>
    </row>
    <row r="33" spans="1:8" ht="25.5" x14ac:dyDescent="0.25">
      <c r="A33" s="51"/>
      <c r="B33" s="52"/>
      <c r="C33" s="52"/>
      <c r="D33" s="53"/>
      <c r="E33" s="54"/>
      <c r="F33" s="117" t="s">
        <v>189</v>
      </c>
      <c r="G33" s="117" t="s">
        <v>188</v>
      </c>
      <c r="H33" s="117" t="s">
        <v>191</v>
      </c>
    </row>
    <row r="34" spans="1:8" x14ac:dyDescent="0.25">
      <c r="A34" s="154" t="s">
        <v>123</v>
      </c>
      <c r="B34" s="155"/>
      <c r="C34" s="155"/>
      <c r="D34" s="155"/>
      <c r="E34" s="156"/>
      <c r="F34" s="114">
        <f>E37</f>
        <v>0</v>
      </c>
      <c r="G34" s="114">
        <f>F37</f>
        <v>-195515.92999999993</v>
      </c>
      <c r="H34" s="114">
        <f>G37</f>
        <v>-195515.92999999993</v>
      </c>
    </row>
    <row r="35" spans="1:8" ht="27" customHeight="1" x14ac:dyDescent="0.25">
      <c r="A35" s="154" t="s">
        <v>4</v>
      </c>
      <c r="B35" s="155"/>
      <c r="C35" s="155"/>
      <c r="D35" s="155"/>
      <c r="E35" s="156"/>
      <c r="F35" s="114">
        <v>10605</v>
      </c>
      <c r="G35" s="114">
        <v>0</v>
      </c>
      <c r="H35" s="114">
        <v>10605</v>
      </c>
    </row>
    <row r="36" spans="1:8" x14ac:dyDescent="0.25">
      <c r="A36" s="154" t="s">
        <v>127</v>
      </c>
      <c r="B36" s="157"/>
      <c r="C36" s="157"/>
      <c r="D36" s="157"/>
      <c r="E36" s="158"/>
      <c r="F36" s="114">
        <f>F28</f>
        <v>-184910.92999999993</v>
      </c>
      <c r="G36" s="114">
        <v>0</v>
      </c>
      <c r="H36" s="114">
        <f>H28</f>
        <v>48990.040000000037</v>
      </c>
    </row>
    <row r="37" spans="1:8" ht="15" customHeight="1" x14ac:dyDescent="0.25">
      <c r="A37" s="143" t="s">
        <v>124</v>
      </c>
      <c r="B37" s="144"/>
      <c r="C37" s="144"/>
      <c r="D37" s="144"/>
      <c r="E37" s="144"/>
      <c r="F37" s="115">
        <f>F34-F35+F36</f>
        <v>-195515.92999999993</v>
      </c>
      <c r="G37" s="115">
        <f>G34-G35+G36</f>
        <v>-195515.92999999993</v>
      </c>
      <c r="H37" s="115">
        <f>H34-H35+H36</f>
        <v>-157130.8899999999</v>
      </c>
    </row>
    <row r="39" spans="1:8" ht="15" customHeight="1" x14ac:dyDescent="0.25">
      <c r="A39" s="68" t="s">
        <v>128</v>
      </c>
      <c r="B39" s="69"/>
      <c r="C39" s="69"/>
      <c r="D39" s="69"/>
      <c r="E39" s="69"/>
      <c r="F39" s="69"/>
      <c r="G39" s="69"/>
      <c r="H39" s="69"/>
    </row>
  </sheetData>
  <mergeCells count="20">
    <mergeCell ref="A35:E35"/>
    <mergeCell ref="A36:E36"/>
    <mergeCell ref="A37:E37"/>
    <mergeCell ref="A22:E22"/>
    <mergeCell ref="A28:E28"/>
    <mergeCell ref="A29:E29"/>
    <mergeCell ref="A27:E27"/>
    <mergeCell ref="A34:E34"/>
    <mergeCell ref="A12:E12"/>
    <mergeCell ref="A8:E8"/>
    <mergeCell ref="A9:E9"/>
    <mergeCell ref="A10:E10"/>
    <mergeCell ref="A1:K1"/>
    <mergeCell ref="A3:K3"/>
    <mergeCell ref="A5:K5"/>
    <mergeCell ref="A19:E19"/>
    <mergeCell ref="A20:E20"/>
    <mergeCell ref="A21:E21"/>
    <mergeCell ref="A13:E13"/>
    <mergeCell ref="A14:E14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51"/>
  <sheetViews>
    <sheetView tabSelected="1" topLeftCell="A121" workbookViewId="0">
      <selection activeCell="A101" sqref="A101:XFD101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3" width="7.140625" customWidth="1"/>
    <col min="4" max="4" width="45.42578125" bestFit="1" customWidth="1"/>
    <col min="5" max="5" width="24.7109375" customWidth="1"/>
    <col min="6" max="6" width="25.28515625" customWidth="1"/>
    <col min="7" max="7" width="23.85546875" style="92" customWidth="1"/>
    <col min="8" max="8" width="24.140625" customWidth="1"/>
    <col min="9" max="10" width="23.42578125" customWidth="1"/>
    <col min="14" max="15" width="10.140625" bestFit="1" customWidth="1"/>
    <col min="17" max="17" width="11.7109375" bestFit="1" customWidth="1"/>
  </cols>
  <sheetData>
    <row r="1" spans="1:11" ht="42" customHeight="1" x14ac:dyDescent="0.25">
      <c r="A1" s="151" t="s">
        <v>190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</row>
    <row r="2" spans="1:11" ht="18" customHeight="1" x14ac:dyDescent="0.25">
      <c r="A2" s="4"/>
      <c r="B2" s="4"/>
      <c r="C2" s="4"/>
      <c r="D2" s="4"/>
      <c r="E2" s="22"/>
      <c r="F2" s="4"/>
      <c r="G2" s="91"/>
      <c r="H2" s="4"/>
      <c r="I2" s="4"/>
      <c r="J2" s="22"/>
    </row>
    <row r="3" spans="1:11" ht="15.75" customHeight="1" x14ac:dyDescent="0.25">
      <c r="A3" s="151" t="s">
        <v>28</v>
      </c>
      <c r="B3" s="151"/>
      <c r="C3" s="151"/>
      <c r="D3" s="151"/>
      <c r="E3" s="151"/>
      <c r="F3" s="151"/>
      <c r="G3" s="151"/>
      <c r="H3" s="151"/>
      <c r="I3" s="151"/>
      <c r="J3" s="140"/>
    </row>
    <row r="4" spans="1:11" ht="18" x14ac:dyDescent="0.25">
      <c r="A4" s="4"/>
      <c r="B4" s="4"/>
      <c r="C4" s="4"/>
      <c r="D4" s="4"/>
      <c r="E4" s="22"/>
      <c r="F4" s="4"/>
      <c r="G4" s="91"/>
      <c r="H4" s="5"/>
      <c r="I4" s="5"/>
      <c r="J4" s="5"/>
    </row>
    <row r="5" spans="1:11" ht="18" customHeight="1" x14ac:dyDescent="0.25">
      <c r="A5" s="151" t="s">
        <v>8</v>
      </c>
      <c r="B5" s="151"/>
      <c r="C5" s="151"/>
      <c r="D5" s="151"/>
      <c r="E5" s="151"/>
      <c r="F5" s="151"/>
      <c r="G5" s="151"/>
      <c r="H5" s="151"/>
      <c r="I5" s="151"/>
      <c r="J5" s="140"/>
    </row>
    <row r="6" spans="1:11" ht="18" x14ac:dyDescent="0.25">
      <c r="A6" s="4"/>
      <c r="B6" s="4"/>
      <c r="C6" s="4"/>
      <c r="D6" s="4"/>
      <c r="E6" s="22"/>
      <c r="F6" s="4"/>
      <c r="G6" s="91"/>
      <c r="H6" s="5"/>
      <c r="I6" s="5"/>
      <c r="J6" s="5"/>
    </row>
    <row r="7" spans="1:11" ht="15.75" customHeight="1" x14ac:dyDescent="0.25">
      <c r="A7" s="151" t="s">
        <v>1</v>
      </c>
      <c r="B7" s="151"/>
      <c r="C7" s="151"/>
      <c r="D7" s="151"/>
      <c r="E7" s="151"/>
      <c r="F7" s="151"/>
      <c r="G7" s="151"/>
      <c r="H7" s="151"/>
      <c r="I7" s="151"/>
      <c r="J7" s="140"/>
    </row>
    <row r="8" spans="1:11" ht="18" x14ac:dyDescent="0.25">
      <c r="A8" s="4"/>
      <c r="B8" s="4"/>
      <c r="C8" s="4"/>
      <c r="D8" s="4"/>
      <c r="E8" s="22"/>
      <c r="F8" s="4"/>
      <c r="G8" s="91"/>
      <c r="H8" s="5"/>
      <c r="I8" s="5"/>
      <c r="J8" s="5"/>
    </row>
    <row r="9" spans="1:11" ht="25.5" x14ac:dyDescent="0.25">
      <c r="A9" s="18" t="s">
        <v>9</v>
      </c>
      <c r="B9" s="17" t="s">
        <v>10</v>
      </c>
      <c r="C9" s="17" t="s">
        <v>11</v>
      </c>
      <c r="D9" s="17" t="s">
        <v>7</v>
      </c>
      <c r="E9" s="87" t="s">
        <v>189</v>
      </c>
      <c r="F9" s="18" t="s">
        <v>188</v>
      </c>
      <c r="G9" s="87" t="s">
        <v>191</v>
      </c>
      <c r="H9" s="18" t="s">
        <v>187</v>
      </c>
      <c r="I9" s="18" t="s">
        <v>187</v>
      </c>
      <c r="J9" s="194"/>
    </row>
    <row r="10" spans="1:11" ht="15.75" customHeight="1" x14ac:dyDescent="0.25">
      <c r="A10" s="9">
        <v>6</v>
      </c>
      <c r="B10" s="9"/>
      <c r="C10" s="9"/>
      <c r="D10" s="9" t="s">
        <v>12</v>
      </c>
      <c r="E10" s="88"/>
      <c r="F10" s="56"/>
      <c r="G10" s="88"/>
      <c r="H10" s="56"/>
      <c r="I10" s="56"/>
      <c r="J10" s="107"/>
    </row>
    <row r="11" spans="1:11" ht="25.5" x14ac:dyDescent="0.25">
      <c r="A11" s="9"/>
      <c r="B11" s="14">
        <v>63</v>
      </c>
      <c r="C11" s="14"/>
      <c r="D11" s="14" t="s">
        <v>37</v>
      </c>
      <c r="E11" s="88"/>
      <c r="F11" s="56"/>
      <c r="G11" s="88"/>
      <c r="H11" s="56"/>
      <c r="I11" s="56"/>
      <c r="J11" s="107"/>
    </row>
    <row r="12" spans="1:11" x14ac:dyDescent="0.25">
      <c r="A12" s="10"/>
      <c r="B12" s="10"/>
      <c r="C12" s="11" t="s">
        <v>205</v>
      </c>
      <c r="D12" s="11" t="s">
        <v>43</v>
      </c>
      <c r="E12" s="88">
        <v>1098444.17</v>
      </c>
      <c r="F12" s="88">
        <v>2511508.46</v>
      </c>
      <c r="G12" s="88">
        <v>1240470.8500000001</v>
      </c>
      <c r="H12" s="88">
        <f>G12/E12*100</f>
        <v>112.92980416109816</v>
      </c>
      <c r="I12" s="56">
        <f>G12/F12*100</f>
        <v>49.391466115148987</v>
      </c>
      <c r="J12" s="107"/>
    </row>
    <row r="13" spans="1:11" x14ac:dyDescent="0.25">
      <c r="A13" s="10"/>
      <c r="B13" s="25"/>
      <c r="C13" s="11" t="s">
        <v>208</v>
      </c>
      <c r="D13" s="11" t="s">
        <v>209</v>
      </c>
      <c r="E13" s="88"/>
      <c r="F13" s="88">
        <v>17850</v>
      </c>
      <c r="G13" s="88">
        <v>12850</v>
      </c>
      <c r="H13" s="88"/>
      <c r="I13" s="56"/>
      <c r="J13" s="107"/>
    </row>
    <row r="14" spans="1:11" x14ac:dyDescent="0.25">
      <c r="A14" s="10"/>
      <c r="B14" s="25"/>
      <c r="C14" s="11" t="s">
        <v>210</v>
      </c>
      <c r="D14" s="11" t="s">
        <v>211</v>
      </c>
      <c r="E14" s="88"/>
      <c r="F14" s="88">
        <v>16954.810000000001</v>
      </c>
      <c r="G14" s="88">
        <v>10900.39</v>
      </c>
      <c r="H14" s="88"/>
      <c r="I14" s="56"/>
      <c r="J14" s="107"/>
    </row>
    <row r="15" spans="1:11" x14ac:dyDescent="0.25">
      <c r="A15" s="10"/>
      <c r="B15" s="25"/>
      <c r="C15" s="11" t="s">
        <v>212</v>
      </c>
      <c r="D15" s="11" t="s">
        <v>213</v>
      </c>
      <c r="E15" s="88"/>
      <c r="F15" s="88">
        <v>2992.04</v>
      </c>
      <c r="G15" s="88">
        <v>1923.59</v>
      </c>
      <c r="H15" s="88"/>
      <c r="I15" s="56"/>
      <c r="J15" s="107"/>
    </row>
    <row r="16" spans="1:11" x14ac:dyDescent="0.25">
      <c r="A16" s="10"/>
      <c r="B16" s="14">
        <v>64</v>
      </c>
      <c r="C16" s="14"/>
      <c r="D16" s="14" t="s">
        <v>48</v>
      </c>
      <c r="E16" s="88"/>
      <c r="F16" s="88"/>
      <c r="G16" s="88"/>
      <c r="H16" s="88"/>
      <c r="I16" s="56"/>
      <c r="J16" s="107"/>
    </row>
    <row r="17" spans="1:16" s="38" customFormat="1" x14ac:dyDescent="0.25">
      <c r="A17" s="11"/>
      <c r="B17" s="16"/>
      <c r="C17" s="16" t="s">
        <v>49</v>
      </c>
      <c r="D17" s="16" t="s">
        <v>50</v>
      </c>
      <c r="E17" s="101">
        <v>0.05</v>
      </c>
      <c r="F17" s="101">
        <v>10</v>
      </c>
      <c r="G17" s="101">
        <v>0.03</v>
      </c>
      <c r="H17" s="88">
        <f>G17/E17*100</f>
        <v>60</v>
      </c>
      <c r="I17" s="56">
        <f t="shared" ref="I17:I27" si="0">G17/F17*100</f>
        <v>0.3</v>
      </c>
      <c r="J17" s="107"/>
    </row>
    <row r="18" spans="1:16" ht="25.5" x14ac:dyDescent="0.25">
      <c r="A18" s="10"/>
      <c r="B18" s="14">
        <v>65</v>
      </c>
      <c r="C18" s="14"/>
      <c r="D18" s="14" t="s">
        <v>51</v>
      </c>
      <c r="E18" s="88"/>
      <c r="F18" s="88"/>
      <c r="G18" s="88"/>
      <c r="H18" s="88"/>
      <c r="I18" s="56"/>
      <c r="J18" s="107"/>
    </row>
    <row r="19" spans="1:16" s="38" customFormat="1" x14ac:dyDescent="0.25">
      <c r="A19" s="11"/>
      <c r="B19" s="16"/>
      <c r="C19" s="16" t="s">
        <v>49</v>
      </c>
      <c r="D19" s="16" t="s">
        <v>50</v>
      </c>
      <c r="E19" s="101"/>
      <c r="F19" s="101"/>
      <c r="G19" s="101"/>
      <c r="H19" s="88"/>
      <c r="I19" s="56"/>
      <c r="J19" s="107"/>
    </row>
    <row r="20" spans="1:16" ht="15.75" customHeight="1" x14ac:dyDescent="0.25">
      <c r="A20" s="10"/>
      <c r="B20" s="10"/>
      <c r="C20" s="11" t="s">
        <v>46</v>
      </c>
      <c r="D20" s="15" t="s">
        <v>47</v>
      </c>
      <c r="E20" s="88">
        <v>46398.59</v>
      </c>
      <c r="F20" s="88">
        <v>31456.84</v>
      </c>
      <c r="G20" s="88">
        <v>46685.35</v>
      </c>
      <c r="H20" s="88">
        <f>G20/E20*100</f>
        <v>100.61803602221534</v>
      </c>
      <c r="I20" s="56">
        <f t="shared" si="0"/>
        <v>148.41080667988265</v>
      </c>
      <c r="J20" s="107"/>
    </row>
    <row r="21" spans="1:16" ht="38.25" x14ac:dyDescent="0.25">
      <c r="A21" s="10"/>
      <c r="B21" s="14">
        <v>66</v>
      </c>
      <c r="C21" s="14"/>
      <c r="D21" s="14" t="s">
        <v>52</v>
      </c>
      <c r="E21" s="88"/>
      <c r="F21" s="88"/>
      <c r="G21" s="88"/>
      <c r="H21" s="88"/>
      <c r="I21" s="56"/>
      <c r="J21" s="107"/>
    </row>
    <row r="22" spans="1:16" s="38" customFormat="1" x14ac:dyDescent="0.25">
      <c r="A22" s="11"/>
      <c r="B22" s="16"/>
      <c r="C22" s="16" t="s">
        <v>49</v>
      </c>
      <c r="D22" s="16" t="s">
        <v>50</v>
      </c>
      <c r="E22" s="101">
        <v>4823.88</v>
      </c>
      <c r="F22" s="101">
        <v>8691.7099999999991</v>
      </c>
      <c r="G22" s="101">
        <v>1164.53</v>
      </c>
      <c r="H22" s="88">
        <f>G22/E22*100</f>
        <v>24.14094048774016</v>
      </c>
      <c r="I22" s="56">
        <f t="shared" si="0"/>
        <v>13.398169059943326</v>
      </c>
      <c r="J22" s="107"/>
    </row>
    <row r="23" spans="1:16" s="38" customFormat="1" x14ac:dyDescent="0.25">
      <c r="A23" s="11"/>
      <c r="B23" s="16"/>
      <c r="C23" s="16" t="s">
        <v>53</v>
      </c>
      <c r="D23" s="16" t="s">
        <v>54</v>
      </c>
      <c r="E23" s="101">
        <v>0</v>
      </c>
      <c r="F23" s="101">
        <v>0</v>
      </c>
      <c r="G23" s="101">
        <v>0</v>
      </c>
      <c r="H23" s="88"/>
      <c r="I23" s="56" t="e">
        <f t="shared" si="0"/>
        <v>#DIV/0!</v>
      </c>
      <c r="J23" s="107"/>
    </row>
    <row r="24" spans="1:16" ht="25.5" x14ac:dyDescent="0.25">
      <c r="A24" s="10"/>
      <c r="B24" s="10">
        <v>67</v>
      </c>
      <c r="C24" s="11"/>
      <c r="D24" s="14" t="s">
        <v>39</v>
      </c>
      <c r="E24" s="88"/>
      <c r="F24" s="88"/>
      <c r="G24" s="88"/>
      <c r="H24" s="88"/>
      <c r="I24" s="56"/>
      <c r="J24" s="107"/>
      <c r="M24" s="139" t="s">
        <v>214</v>
      </c>
      <c r="N24" s="139" t="s">
        <v>215</v>
      </c>
      <c r="O24" s="139" t="s">
        <v>216</v>
      </c>
      <c r="P24" s="139" t="s">
        <v>217</v>
      </c>
    </row>
    <row r="25" spans="1:16" x14ac:dyDescent="0.25">
      <c r="A25" s="14"/>
      <c r="B25" s="14"/>
      <c r="C25" s="11" t="s">
        <v>55</v>
      </c>
      <c r="D25" s="11" t="s">
        <v>13</v>
      </c>
      <c r="E25" s="88">
        <v>9607.9</v>
      </c>
      <c r="F25" s="88">
        <v>59845.599999999999</v>
      </c>
      <c r="G25" s="88">
        <v>26565.200000000001</v>
      </c>
      <c r="H25" s="88"/>
      <c r="I25" s="56"/>
      <c r="J25" s="107"/>
      <c r="M25">
        <v>10946.12</v>
      </c>
      <c r="N25">
        <v>199.08</v>
      </c>
      <c r="O25">
        <v>420</v>
      </c>
      <c r="P25">
        <v>15000</v>
      </c>
    </row>
    <row r="26" spans="1:16" x14ac:dyDescent="0.25">
      <c r="A26" s="14"/>
      <c r="B26" s="14"/>
      <c r="C26" s="11" t="s">
        <v>206</v>
      </c>
      <c r="D26" s="11" t="s">
        <v>207</v>
      </c>
      <c r="E26" s="88"/>
      <c r="F26" s="88">
        <v>11434.83</v>
      </c>
      <c r="G26" s="88">
        <v>0</v>
      </c>
      <c r="H26" s="88"/>
      <c r="I26" s="56"/>
      <c r="J26" s="107"/>
    </row>
    <row r="27" spans="1:16" x14ac:dyDescent="0.25">
      <c r="A27" s="14"/>
      <c r="B27" s="14"/>
      <c r="C27" s="11" t="s">
        <v>60</v>
      </c>
      <c r="D27" s="11" t="s">
        <v>61</v>
      </c>
      <c r="E27" s="88">
        <v>122209.64</v>
      </c>
      <c r="F27" s="88">
        <v>224687.79</v>
      </c>
      <c r="G27" s="88">
        <v>136622.25</v>
      </c>
      <c r="H27" s="88">
        <f>G27/E27*100</f>
        <v>111.79334952627305</v>
      </c>
      <c r="I27" s="56">
        <f t="shared" si="0"/>
        <v>60.805373536318996</v>
      </c>
      <c r="J27" s="107"/>
    </row>
    <row r="28" spans="1:16" ht="25.5" x14ac:dyDescent="0.25">
      <c r="A28" s="10"/>
      <c r="B28" s="10"/>
      <c r="C28" s="11" t="s">
        <v>46</v>
      </c>
      <c r="D28" s="15" t="s">
        <v>47</v>
      </c>
      <c r="E28" s="100"/>
      <c r="F28" s="120"/>
      <c r="G28" s="100"/>
      <c r="H28" s="56"/>
      <c r="I28" s="56"/>
      <c r="J28" s="107"/>
    </row>
    <row r="29" spans="1:16" x14ac:dyDescent="0.25">
      <c r="A29" s="10"/>
      <c r="B29" s="25"/>
      <c r="C29" s="11" t="s">
        <v>58</v>
      </c>
      <c r="D29" s="11" t="s">
        <v>59</v>
      </c>
      <c r="E29" s="88"/>
      <c r="F29" s="120"/>
      <c r="G29" s="88"/>
      <c r="H29" s="56"/>
      <c r="I29" s="56"/>
      <c r="J29" s="107"/>
    </row>
    <row r="30" spans="1:16" x14ac:dyDescent="0.25">
      <c r="A30" s="12">
        <v>7</v>
      </c>
      <c r="B30" s="13"/>
      <c r="C30" s="13"/>
      <c r="D30" s="23" t="s">
        <v>14</v>
      </c>
      <c r="E30" s="88"/>
      <c r="F30" s="120"/>
      <c r="G30" s="88"/>
      <c r="H30" s="56"/>
      <c r="I30" s="56"/>
      <c r="J30" s="107"/>
    </row>
    <row r="31" spans="1:16" x14ac:dyDescent="0.25">
      <c r="A31" s="14"/>
      <c r="B31" s="14">
        <v>72</v>
      </c>
      <c r="C31" s="14"/>
      <c r="D31" s="24" t="s">
        <v>36</v>
      </c>
      <c r="E31" s="88"/>
      <c r="F31" s="120"/>
      <c r="G31" s="88"/>
      <c r="H31" s="56"/>
      <c r="I31" s="56"/>
      <c r="J31" s="107"/>
    </row>
    <row r="32" spans="1:16" x14ac:dyDescent="0.25">
      <c r="A32" s="14"/>
      <c r="B32" s="14"/>
      <c r="C32" s="11" t="s">
        <v>56</v>
      </c>
      <c r="D32" s="11" t="s">
        <v>57</v>
      </c>
      <c r="E32" s="88"/>
      <c r="F32" s="120"/>
      <c r="G32" s="88"/>
      <c r="H32" s="56"/>
      <c r="I32" s="56"/>
      <c r="J32" s="107"/>
    </row>
    <row r="33" spans="1:18" x14ac:dyDescent="0.25">
      <c r="A33" s="14"/>
      <c r="B33" s="14"/>
      <c r="C33" s="11"/>
      <c r="D33" s="11"/>
      <c r="E33" s="88">
        <f>E12+E17+E20+E22+E23+E25+E27</f>
        <v>1281484.2299999997</v>
      </c>
      <c r="F33" s="88">
        <f>F27+F25+F23+F22+F20+F17+F12+F26+F13+F14+F15</f>
        <v>2885432.08</v>
      </c>
      <c r="G33" s="88">
        <f>G12+G17+G20+G22+G23+G25+G27+G13+G14+G15+G26</f>
        <v>1477182.1900000002</v>
      </c>
      <c r="H33" s="56"/>
      <c r="I33" s="56"/>
      <c r="J33" s="107"/>
    </row>
    <row r="34" spans="1:18" x14ac:dyDescent="0.25">
      <c r="A34" s="104"/>
      <c r="B34" s="104"/>
      <c r="C34" s="105"/>
      <c r="D34" s="105"/>
      <c r="E34" s="106"/>
      <c r="F34" s="107"/>
      <c r="G34" s="108"/>
      <c r="H34" s="107"/>
      <c r="I34" s="107"/>
      <c r="J34" s="107"/>
    </row>
    <row r="36" spans="1:18" ht="15.75" customHeight="1" x14ac:dyDescent="0.25">
      <c r="A36" s="151" t="s">
        <v>15</v>
      </c>
      <c r="B36" s="151"/>
      <c r="C36" s="151"/>
      <c r="D36" s="151"/>
      <c r="E36" s="151"/>
      <c r="F36" s="151"/>
      <c r="G36" s="151"/>
      <c r="H36" s="151"/>
      <c r="I36" s="151"/>
      <c r="J36" s="140"/>
    </row>
    <row r="37" spans="1:18" ht="18" x14ac:dyDescent="0.25">
      <c r="A37" s="4"/>
      <c r="B37" s="4"/>
      <c r="C37" s="4"/>
      <c r="D37" s="4"/>
      <c r="E37" s="22"/>
      <c r="F37" s="4"/>
      <c r="G37" s="91"/>
      <c r="H37" s="5"/>
      <c r="I37" s="5"/>
      <c r="J37" s="5"/>
    </row>
    <row r="38" spans="1:18" ht="25.5" x14ac:dyDescent="0.25">
      <c r="A38" s="18" t="s">
        <v>9</v>
      </c>
      <c r="B38" s="17" t="s">
        <v>10</v>
      </c>
      <c r="C38" s="17" t="s">
        <v>11</v>
      </c>
      <c r="D38" s="17" t="s">
        <v>16</v>
      </c>
      <c r="E38" s="87" t="s">
        <v>189</v>
      </c>
      <c r="F38" s="18" t="s">
        <v>188</v>
      </c>
      <c r="G38" s="87" t="s">
        <v>191</v>
      </c>
      <c r="H38" s="18" t="s">
        <v>187</v>
      </c>
      <c r="I38" s="18" t="s">
        <v>187</v>
      </c>
      <c r="J38" s="194"/>
    </row>
    <row r="39" spans="1:18" ht="15.75" customHeight="1" x14ac:dyDescent="0.25">
      <c r="A39" s="9">
        <v>3</v>
      </c>
      <c r="B39" s="9"/>
      <c r="C39" s="9"/>
      <c r="D39" s="9" t="s">
        <v>17</v>
      </c>
      <c r="E39" s="89"/>
      <c r="F39" s="57"/>
      <c r="G39" s="89"/>
      <c r="H39" s="57"/>
      <c r="I39" s="57"/>
      <c r="J39" s="195"/>
    </row>
    <row r="40" spans="1:18" ht="15.75" customHeight="1" x14ac:dyDescent="0.25">
      <c r="A40" s="9"/>
      <c r="B40" s="14">
        <v>31</v>
      </c>
      <c r="C40" s="14"/>
      <c r="D40" s="14" t="s">
        <v>18</v>
      </c>
      <c r="E40" s="89"/>
      <c r="F40" s="57"/>
      <c r="G40" s="89"/>
      <c r="H40" s="57"/>
      <c r="I40" s="57"/>
      <c r="J40" s="195"/>
    </row>
    <row r="41" spans="1:18" x14ac:dyDescent="0.25">
      <c r="A41" s="10"/>
      <c r="B41" s="10"/>
      <c r="C41" s="11" t="s">
        <v>55</v>
      </c>
      <c r="D41" s="11" t="s">
        <v>13</v>
      </c>
      <c r="E41" s="89">
        <v>10301.4</v>
      </c>
      <c r="F41" s="89">
        <v>55085.04</v>
      </c>
      <c r="G41" s="89">
        <v>28341.51</v>
      </c>
      <c r="H41" s="57">
        <f>G41/E41*100</f>
        <v>275.12289591705985</v>
      </c>
      <c r="I41" s="57">
        <f>G41/F41*100</f>
        <v>51.45046640612405</v>
      </c>
      <c r="J41" s="195"/>
      <c r="N41" s="191">
        <v>398.16</v>
      </c>
      <c r="O41" s="191">
        <v>17255.830000000002</v>
      </c>
      <c r="P41" s="191">
        <v>10687.52</v>
      </c>
    </row>
    <row r="42" spans="1:18" x14ac:dyDescent="0.25">
      <c r="A42" s="10"/>
      <c r="B42" s="10"/>
      <c r="C42" s="11" t="s">
        <v>206</v>
      </c>
      <c r="D42" s="11" t="s">
        <v>196</v>
      </c>
      <c r="E42" s="89">
        <v>0</v>
      </c>
      <c r="F42" s="89">
        <v>10848.38</v>
      </c>
      <c r="G42" s="89">
        <v>6558.43</v>
      </c>
      <c r="H42" s="57" t="e">
        <f t="shared" ref="H42:H43" si="1">G42/E42*100</f>
        <v>#DIV/0!</v>
      </c>
      <c r="I42" s="57">
        <f>G42/F42*100</f>
        <v>60.455385965462128</v>
      </c>
      <c r="J42" s="195"/>
    </row>
    <row r="43" spans="1:18" x14ac:dyDescent="0.25">
      <c r="A43" s="10"/>
      <c r="B43" s="10"/>
      <c r="C43" s="16" t="s">
        <v>49</v>
      </c>
      <c r="D43" s="16" t="s">
        <v>50</v>
      </c>
      <c r="E43" s="89"/>
      <c r="F43" s="89"/>
      <c r="G43" s="89"/>
      <c r="H43" s="57" t="e">
        <f t="shared" si="1"/>
        <v>#DIV/0!</v>
      </c>
      <c r="I43" s="57"/>
      <c r="J43" s="195"/>
    </row>
    <row r="44" spans="1:18" x14ac:dyDescent="0.25">
      <c r="A44" s="14"/>
      <c r="B44" s="14"/>
      <c r="C44" s="11" t="s">
        <v>60</v>
      </c>
      <c r="D44" s="11" t="s">
        <v>61</v>
      </c>
      <c r="E44" s="89">
        <v>0</v>
      </c>
      <c r="F44" s="89"/>
      <c r="G44" s="89">
        <v>0</v>
      </c>
      <c r="H44" s="57" t="e">
        <f t="shared" ref="H44" si="2">G44/E44*100</f>
        <v>#DIV/0!</v>
      </c>
      <c r="I44" s="57" t="e">
        <f t="shared" ref="I44:I46" si="3">G44/F44*100</f>
        <v>#DIV/0!</v>
      </c>
      <c r="J44" s="195"/>
      <c r="N44" s="189">
        <v>37107</v>
      </c>
      <c r="O44" s="189">
        <v>37472</v>
      </c>
    </row>
    <row r="45" spans="1:18" ht="15.75" customHeight="1" x14ac:dyDescent="0.25">
      <c r="A45" s="10"/>
      <c r="B45" s="10"/>
      <c r="C45" s="11" t="s">
        <v>46</v>
      </c>
      <c r="D45" s="15" t="s">
        <v>47</v>
      </c>
      <c r="E45" s="89">
        <v>0</v>
      </c>
      <c r="F45" s="89">
        <v>6000</v>
      </c>
      <c r="G45" s="89">
        <v>43047.79</v>
      </c>
      <c r="H45" s="57" t="e">
        <f>G45/E45*100</f>
        <v>#DIV/0!</v>
      </c>
      <c r="I45" s="57">
        <f t="shared" si="3"/>
        <v>717.46316666666667</v>
      </c>
      <c r="J45" s="195"/>
      <c r="N45" s="191">
        <v>29261.53</v>
      </c>
      <c r="O45" s="191">
        <v>13786.26</v>
      </c>
    </row>
    <row r="46" spans="1:18" ht="15.75" customHeight="1" x14ac:dyDescent="0.25">
      <c r="A46" s="10"/>
      <c r="B46" s="10"/>
      <c r="C46" s="11" t="s">
        <v>212</v>
      </c>
      <c r="D46" s="11" t="s">
        <v>129</v>
      </c>
      <c r="E46" s="89">
        <v>1740.33</v>
      </c>
      <c r="F46" s="89">
        <v>2838.59</v>
      </c>
      <c r="G46" s="89">
        <v>1878.14</v>
      </c>
      <c r="H46" s="57">
        <f>G46/E46*100</f>
        <v>107.91861313658906</v>
      </c>
      <c r="I46" s="57">
        <f t="shared" si="3"/>
        <v>66.164539436833081</v>
      </c>
      <c r="J46" s="195"/>
      <c r="N46" t="s">
        <v>130</v>
      </c>
    </row>
    <row r="47" spans="1:18" x14ac:dyDescent="0.25">
      <c r="A47" s="10"/>
      <c r="B47" s="25"/>
      <c r="C47" s="11" t="s">
        <v>210</v>
      </c>
      <c r="D47" s="11" t="s">
        <v>59</v>
      </c>
      <c r="E47" s="89">
        <v>9861.84</v>
      </c>
      <c r="F47" s="89">
        <v>16085.27</v>
      </c>
      <c r="G47" s="89">
        <v>10642.86</v>
      </c>
      <c r="H47" s="57">
        <f>G47/E47*100</f>
        <v>107.91961743447472</v>
      </c>
      <c r="I47" s="57">
        <f>G47/F47*100</f>
        <v>66.165255541249863</v>
      </c>
      <c r="J47" s="195"/>
      <c r="L47" t="s">
        <v>223</v>
      </c>
      <c r="M47" t="s">
        <v>222</v>
      </c>
      <c r="Q47" t="s">
        <v>229</v>
      </c>
      <c r="R47" t="s">
        <v>228</v>
      </c>
    </row>
    <row r="48" spans="1:18" x14ac:dyDescent="0.25">
      <c r="A48" s="10"/>
      <c r="B48" s="10"/>
      <c r="C48" s="11" t="s">
        <v>205</v>
      </c>
      <c r="D48" s="11" t="s">
        <v>43</v>
      </c>
      <c r="E48" s="89">
        <v>1215293.8500000001</v>
      </c>
      <c r="F48" s="89">
        <v>2274000.35</v>
      </c>
      <c r="G48" s="89">
        <v>1104001.21</v>
      </c>
      <c r="H48" s="57">
        <f>G48/E48*100</f>
        <v>90.842326734394305</v>
      </c>
      <c r="I48" s="57">
        <f>G48/F48*100</f>
        <v>48.54885840277025</v>
      </c>
      <c r="J48" s="195"/>
      <c r="L48">
        <v>74146.100000000006</v>
      </c>
      <c r="M48">
        <v>2199854.25</v>
      </c>
      <c r="Q48" s="193">
        <v>1102557.3500000001</v>
      </c>
      <c r="R48" s="191">
        <v>1443.86</v>
      </c>
    </row>
    <row r="49" spans="1:17" x14ac:dyDescent="0.25">
      <c r="A49" s="10"/>
      <c r="B49" s="25"/>
      <c r="C49" s="11" t="s">
        <v>44</v>
      </c>
      <c r="D49" s="11" t="s">
        <v>45</v>
      </c>
      <c r="E49" s="89" t="s">
        <v>130</v>
      </c>
      <c r="F49" s="89"/>
      <c r="G49" s="89" t="s">
        <v>130</v>
      </c>
      <c r="H49" s="57"/>
      <c r="I49" s="57"/>
      <c r="J49" s="195"/>
    </row>
    <row r="50" spans="1:17" s="38" customFormat="1" x14ac:dyDescent="0.25">
      <c r="A50" s="11"/>
      <c r="B50" s="16"/>
      <c r="C50" s="16" t="s">
        <v>53</v>
      </c>
      <c r="D50" s="16" t="s">
        <v>54</v>
      </c>
      <c r="E50" s="90"/>
      <c r="F50" s="90"/>
      <c r="G50" s="90"/>
      <c r="H50" s="57"/>
      <c r="I50" s="57"/>
      <c r="J50" s="195"/>
    </row>
    <row r="51" spans="1:17" x14ac:dyDescent="0.25">
      <c r="A51" s="14"/>
      <c r="B51" s="14"/>
      <c r="C51" s="11" t="s">
        <v>56</v>
      </c>
      <c r="D51" s="11" t="s">
        <v>57</v>
      </c>
      <c r="E51" s="89"/>
      <c r="F51" s="89"/>
      <c r="G51" s="89"/>
      <c r="H51" s="57"/>
      <c r="I51" s="57"/>
      <c r="J51" s="195"/>
    </row>
    <row r="52" spans="1:17" x14ac:dyDescent="0.25">
      <c r="A52" s="10"/>
      <c r="B52" s="10"/>
      <c r="C52" s="11"/>
      <c r="D52" s="11"/>
      <c r="E52" s="89"/>
      <c r="F52" s="89"/>
      <c r="G52" s="89"/>
      <c r="H52" s="57"/>
      <c r="I52" s="57"/>
      <c r="J52" s="195"/>
    </row>
    <row r="53" spans="1:17" x14ac:dyDescent="0.25">
      <c r="A53" s="10"/>
      <c r="B53" s="10">
        <v>32</v>
      </c>
      <c r="C53" s="11"/>
      <c r="D53" s="10" t="s">
        <v>31</v>
      </c>
      <c r="E53" s="89"/>
      <c r="F53" s="89"/>
      <c r="G53" s="89"/>
      <c r="H53" s="57"/>
      <c r="I53" s="57"/>
      <c r="J53" s="195"/>
    </row>
    <row r="54" spans="1:17" x14ac:dyDescent="0.25">
      <c r="A54" s="10"/>
      <c r="B54" s="10"/>
      <c r="C54" s="11" t="s">
        <v>55</v>
      </c>
      <c r="D54" s="11" t="s">
        <v>13</v>
      </c>
      <c r="E54" s="89">
        <v>403.23</v>
      </c>
      <c r="F54" s="89">
        <v>4760.5600000000004</v>
      </c>
      <c r="G54" s="89">
        <v>880.4</v>
      </c>
      <c r="H54" s="57">
        <f>G54/E54*100</f>
        <v>218.33692929593531</v>
      </c>
      <c r="I54" s="57">
        <f t="shared" ref="I54:I73" si="4">G54/F54*100</f>
        <v>18.493622599021961</v>
      </c>
      <c r="J54" s="195"/>
      <c r="N54" s="191">
        <v>420</v>
      </c>
      <c r="O54" s="191">
        <v>201.8</v>
      </c>
      <c r="P54" s="191">
        <v>258.60000000000002</v>
      </c>
    </row>
    <row r="55" spans="1:17" x14ac:dyDescent="0.25">
      <c r="A55" s="10"/>
      <c r="B55" s="10"/>
      <c r="C55" s="11" t="s">
        <v>206</v>
      </c>
      <c r="D55" s="11" t="s">
        <v>196</v>
      </c>
      <c r="E55" s="89">
        <v>0</v>
      </c>
      <c r="F55" s="89">
        <v>586.45000000000005</v>
      </c>
      <c r="G55" s="89">
        <v>104.2</v>
      </c>
      <c r="H55" s="57" t="e">
        <f>G55/E55*100</f>
        <v>#DIV/0!</v>
      </c>
      <c r="I55" s="57">
        <f t="shared" si="4"/>
        <v>17.767925654360987</v>
      </c>
      <c r="J55" s="195"/>
    </row>
    <row r="56" spans="1:17" x14ac:dyDescent="0.25">
      <c r="A56" s="10"/>
      <c r="B56" s="10"/>
      <c r="C56" s="16" t="s">
        <v>49</v>
      </c>
      <c r="D56" s="16" t="s">
        <v>50</v>
      </c>
      <c r="E56" s="89">
        <v>0</v>
      </c>
      <c r="F56" s="89">
        <v>4000</v>
      </c>
      <c r="G56" s="89">
        <v>558.95000000000005</v>
      </c>
      <c r="H56" s="57" t="e">
        <f>G56/E56*100</f>
        <v>#DIV/0!</v>
      </c>
      <c r="I56" s="57">
        <f t="shared" si="4"/>
        <v>13.973750000000001</v>
      </c>
      <c r="J56" s="195"/>
      <c r="P56" t="s">
        <v>226</v>
      </c>
      <c r="Q56" t="s">
        <v>227</v>
      </c>
    </row>
    <row r="57" spans="1:17" x14ac:dyDescent="0.25">
      <c r="A57" s="14"/>
      <c r="B57" s="14"/>
      <c r="C57" s="11" t="s">
        <v>60</v>
      </c>
      <c r="D57" s="11" t="s">
        <v>61</v>
      </c>
      <c r="E57" s="89">
        <v>110401.88</v>
      </c>
      <c r="F57" s="89">
        <v>223887.79</v>
      </c>
      <c r="G57" s="89">
        <v>105593.97</v>
      </c>
      <c r="H57" s="57">
        <f>G57/E57*100</f>
        <v>95.645083217785782</v>
      </c>
      <c r="I57" s="57">
        <f t="shared" si="4"/>
        <v>47.163791290270893</v>
      </c>
      <c r="J57" s="195"/>
      <c r="P57" s="191">
        <v>60783.97</v>
      </c>
      <c r="Q57" s="191">
        <v>44810</v>
      </c>
    </row>
    <row r="58" spans="1:17" ht="15" customHeight="1" x14ac:dyDescent="0.25">
      <c r="A58" s="10"/>
      <c r="B58" s="10"/>
      <c r="C58" s="11" t="s">
        <v>46</v>
      </c>
      <c r="D58" s="15" t="s">
        <v>47</v>
      </c>
      <c r="E58" s="89">
        <v>15596.06</v>
      </c>
      <c r="F58" s="89">
        <v>25456.84</v>
      </c>
      <c r="G58" s="89">
        <v>3007.97</v>
      </c>
      <c r="H58" s="57">
        <f>G58/E58*100</f>
        <v>19.286730110040612</v>
      </c>
      <c r="I58" s="57">
        <f t="shared" si="4"/>
        <v>11.815959875616926</v>
      </c>
      <c r="J58" s="195"/>
      <c r="P58" s="191">
        <v>2785.97</v>
      </c>
      <c r="Q58" s="191">
        <v>222</v>
      </c>
    </row>
    <row r="59" spans="1:17" x14ac:dyDescent="0.25">
      <c r="A59" s="10"/>
      <c r="B59" s="25"/>
      <c r="C59" s="11" t="s">
        <v>212</v>
      </c>
      <c r="D59" s="11" t="s">
        <v>129</v>
      </c>
      <c r="E59" s="89">
        <v>55.06</v>
      </c>
      <c r="F59" s="89">
        <v>153.44999999999999</v>
      </c>
      <c r="G59" s="89">
        <v>45.45</v>
      </c>
      <c r="H59" s="57">
        <f t="shared" ref="H59:H60" si="5">G59/E59*100</f>
        <v>82.546313112967667</v>
      </c>
      <c r="I59" s="57">
        <f t="shared" si="4"/>
        <v>29.61876832844575</v>
      </c>
      <c r="J59" s="195"/>
    </row>
    <row r="60" spans="1:17" x14ac:dyDescent="0.25">
      <c r="A60" s="10"/>
      <c r="B60" s="25"/>
      <c r="C60" s="11" t="s">
        <v>210</v>
      </c>
      <c r="D60" s="11" t="s">
        <v>131</v>
      </c>
      <c r="E60" s="89">
        <v>311.91000000000003</v>
      </c>
      <c r="F60" s="89">
        <v>869.54</v>
      </c>
      <c r="G60" s="89">
        <v>257.52999999999997</v>
      </c>
      <c r="H60" s="57">
        <f t="shared" si="5"/>
        <v>82.565483633099277</v>
      </c>
      <c r="I60" s="57">
        <f t="shared" si="4"/>
        <v>29.616808887457736</v>
      </c>
      <c r="J60" s="195"/>
      <c r="L60" t="s">
        <v>219</v>
      </c>
      <c r="M60" t="s">
        <v>221</v>
      </c>
      <c r="N60" t="s">
        <v>220</v>
      </c>
      <c r="P60" t="s">
        <v>221</v>
      </c>
      <c r="Q60" t="s">
        <v>230</v>
      </c>
    </row>
    <row r="61" spans="1:17" x14ac:dyDescent="0.25">
      <c r="A61" s="10"/>
      <c r="B61" s="10"/>
      <c r="C61" s="11" t="s">
        <v>205</v>
      </c>
      <c r="D61" s="11" t="s">
        <v>43</v>
      </c>
      <c r="E61" s="89">
        <v>107870.56</v>
      </c>
      <c r="F61" s="89">
        <v>216462.93</v>
      </c>
      <c r="G61" s="89">
        <v>100382.9</v>
      </c>
      <c r="H61" s="57">
        <f>G61/E61*100</f>
        <v>93.058662159536382</v>
      </c>
      <c r="I61" s="57">
        <f t="shared" si="4"/>
        <v>46.374175938577565</v>
      </c>
      <c r="J61" s="195"/>
      <c r="L61">
        <v>2900</v>
      </c>
      <c r="M61">
        <v>163077.95000000001</v>
      </c>
      <c r="N61">
        <v>50484.98</v>
      </c>
      <c r="P61" s="191">
        <v>73211.19</v>
      </c>
      <c r="Q61" s="191">
        <v>27171.71</v>
      </c>
    </row>
    <row r="62" spans="1:17" x14ac:dyDescent="0.25">
      <c r="A62" s="10"/>
      <c r="B62" s="25"/>
      <c r="C62" s="11" t="s">
        <v>208</v>
      </c>
      <c r="D62" s="11" t="s">
        <v>209</v>
      </c>
      <c r="E62" s="89">
        <v>0</v>
      </c>
      <c r="F62" s="89">
        <v>0</v>
      </c>
      <c r="G62" s="89">
        <v>15011.8</v>
      </c>
      <c r="H62" s="57" t="e">
        <f>G62/E62*100</f>
        <v>#DIV/0!</v>
      </c>
      <c r="I62" s="57" t="e">
        <f t="shared" si="4"/>
        <v>#DIV/0!</v>
      </c>
      <c r="J62" s="195"/>
      <c r="P62" t="s">
        <v>224</v>
      </c>
      <c r="Q62" t="s">
        <v>225</v>
      </c>
    </row>
    <row r="63" spans="1:17" s="38" customFormat="1" x14ac:dyDescent="0.25">
      <c r="A63" s="11"/>
      <c r="B63" s="16"/>
      <c r="C63" s="16" t="s">
        <v>53</v>
      </c>
      <c r="D63" s="16" t="s">
        <v>54</v>
      </c>
      <c r="E63" s="90"/>
      <c r="F63" s="90"/>
      <c r="G63" s="90"/>
      <c r="H63" s="57"/>
      <c r="I63" s="57"/>
      <c r="J63" s="195"/>
      <c r="P63" s="190">
        <v>13826.3</v>
      </c>
      <c r="Q63" s="190">
        <v>1185.5</v>
      </c>
    </row>
    <row r="64" spans="1:17" x14ac:dyDescent="0.25">
      <c r="A64" s="14"/>
      <c r="B64" s="14"/>
      <c r="C64" s="11" t="s">
        <v>56</v>
      </c>
      <c r="D64" s="11" t="s">
        <v>57</v>
      </c>
      <c r="E64" s="89"/>
      <c r="F64" s="89"/>
      <c r="G64" s="89"/>
      <c r="H64" s="57"/>
      <c r="I64" s="57"/>
      <c r="J64" s="195"/>
    </row>
    <row r="65" spans="1:10" x14ac:dyDescent="0.25">
      <c r="A65" s="10"/>
      <c r="B65" s="25" t="s">
        <v>38</v>
      </c>
      <c r="C65" s="11"/>
      <c r="D65" s="11"/>
      <c r="E65" s="89"/>
      <c r="F65" s="89"/>
      <c r="G65" s="89"/>
      <c r="H65" s="57"/>
      <c r="I65" s="57"/>
      <c r="J65" s="195"/>
    </row>
    <row r="66" spans="1:10" x14ac:dyDescent="0.25">
      <c r="A66" s="10"/>
      <c r="B66" s="10"/>
      <c r="C66" s="11"/>
      <c r="D66" s="11"/>
      <c r="E66" s="89"/>
      <c r="F66" s="89"/>
      <c r="G66" s="89"/>
      <c r="H66" s="57"/>
      <c r="I66" s="57"/>
      <c r="J66" s="195"/>
    </row>
    <row r="67" spans="1:10" x14ac:dyDescent="0.25">
      <c r="A67" s="10"/>
      <c r="B67" s="10">
        <v>34</v>
      </c>
      <c r="C67" s="11"/>
      <c r="D67" s="10" t="s">
        <v>62</v>
      </c>
      <c r="E67" s="89"/>
      <c r="F67" s="89"/>
      <c r="G67" s="89"/>
      <c r="H67" s="57"/>
      <c r="I67" s="57"/>
      <c r="J67" s="195"/>
    </row>
    <row r="68" spans="1:10" x14ac:dyDescent="0.25">
      <c r="A68" s="10"/>
      <c r="B68" s="10"/>
      <c r="C68" s="11" t="s">
        <v>55</v>
      </c>
      <c r="D68" s="11" t="s">
        <v>13</v>
      </c>
      <c r="E68" s="89"/>
      <c r="F68" s="89"/>
      <c r="G68" s="89"/>
      <c r="H68" s="57"/>
      <c r="I68" s="57"/>
      <c r="J68" s="195"/>
    </row>
    <row r="69" spans="1:10" x14ac:dyDescent="0.25">
      <c r="A69" s="10"/>
      <c r="B69" s="10"/>
      <c r="C69" s="16" t="s">
        <v>49</v>
      </c>
      <c r="D69" s="16" t="s">
        <v>50</v>
      </c>
      <c r="E69" s="89">
        <v>0</v>
      </c>
      <c r="F69" s="89">
        <v>0</v>
      </c>
      <c r="G69" s="89">
        <v>0</v>
      </c>
      <c r="H69" s="57" t="e">
        <f>G69/E69*100</f>
        <v>#DIV/0!</v>
      </c>
      <c r="I69" s="57" t="e">
        <f t="shared" si="4"/>
        <v>#DIV/0!</v>
      </c>
      <c r="J69" s="195"/>
    </row>
    <row r="70" spans="1:10" x14ac:dyDescent="0.25">
      <c r="A70" s="14"/>
      <c r="B70" s="14"/>
      <c r="C70" s="11" t="s">
        <v>60</v>
      </c>
      <c r="D70" s="11" t="s">
        <v>61</v>
      </c>
      <c r="E70" s="89">
        <v>352.93</v>
      </c>
      <c r="F70" s="89">
        <v>800</v>
      </c>
      <c r="G70" s="89">
        <v>223.88</v>
      </c>
      <c r="H70" s="57">
        <f>G70/E70*100</f>
        <v>63.434675431388655</v>
      </c>
      <c r="I70" s="57">
        <f t="shared" si="4"/>
        <v>27.984999999999999</v>
      </c>
      <c r="J70" s="195"/>
    </row>
    <row r="71" spans="1:10" ht="15.75" customHeight="1" x14ac:dyDescent="0.25">
      <c r="A71" s="10"/>
      <c r="B71" s="10"/>
      <c r="C71" s="11" t="s">
        <v>46</v>
      </c>
      <c r="D71" s="15" t="s">
        <v>47</v>
      </c>
      <c r="E71" s="89"/>
      <c r="F71" s="89"/>
      <c r="G71" s="89"/>
      <c r="H71" s="57"/>
      <c r="I71" s="57"/>
      <c r="J71" s="195"/>
    </row>
    <row r="72" spans="1:10" x14ac:dyDescent="0.25">
      <c r="A72" s="10"/>
      <c r="B72" s="25"/>
      <c r="C72" s="11" t="s">
        <v>210</v>
      </c>
      <c r="D72" s="11" t="s">
        <v>59</v>
      </c>
      <c r="E72" s="89"/>
      <c r="F72" s="89"/>
      <c r="G72" s="89"/>
      <c r="H72" s="57"/>
      <c r="I72" s="57"/>
      <c r="J72" s="195"/>
    </row>
    <row r="73" spans="1:10" x14ac:dyDescent="0.25">
      <c r="A73" s="10"/>
      <c r="B73" s="10"/>
      <c r="C73" s="11" t="s">
        <v>205</v>
      </c>
      <c r="D73" s="11" t="s">
        <v>43</v>
      </c>
      <c r="E73" s="89">
        <v>0</v>
      </c>
      <c r="F73" s="89">
        <v>0</v>
      </c>
      <c r="G73" s="89">
        <v>0</v>
      </c>
      <c r="H73" s="57" t="e">
        <f t="shared" ref="H73:H96" si="6">G73/E73*100</f>
        <v>#DIV/0!</v>
      </c>
      <c r="I73" s="57" t="e">
        <f t="shared" si="4"/>
        <v>#DIV/0!</v>
      </c>
      <c r="J73" s="195"/>
    </row>
    <row r="74" spans="1:10" x14ac:dyDescent="0.25">
      <c r="A74" s="10"/>
      <c r="B74" s="25"/>
      <c r="C74" s="11" t="s">
        <v>44</v>
      </c>
      <c r="D74" s="11" t="s">
        <v>45</v>
      </c>
      <c r="E74" s="89"/>
      <c r="F74" s="89"/>
      <c r="G74" s="89"/>
      <c r="H74" s="57"/>
      <c r="I74" s="57"/>
      <c r="J74" s="195"/>
    </row>
    <row r="75" spans="1:10" s="38" customFormat="1" x14ac:dyDescent="0.25">
      <c r="A75" s="11"/>
      <c r="B75" s="16"/>
      <c r="C75" s="16" t="s">
        <v>53</v>
      </c>
      <c r="D75" s="16" t="s">
        <v>54</v>
      </c>
      <c r="E75" s="90"/>
      <c r="F75" s="90"/>
      <c r="G75" s="90"/>
      <c r="H75" s="57"/>
      <c r="I75" s="57"/>
      <c r="J75" s="195"/>
    </row>
    <row r="76" spans="1:10" x14ac:dyDescent="0.25">
      <c r="A76" s="14"/>
      <c r="B76" s="14"/>
      <c r="C76" s="11" t="s">
        <v>56</v>
      </c>
      <c r="D76" s="11" t="s">
        <v>57</v>
      </c>
      <c r="E76" s="89"/>
      <c r="F76" s="89"/>
      <c r="G76" s="89"/>
      <c r="H76" s="57"/>
      <c r="I76" s="57"/>
      <c r="J76" s="195"/>
    </row>
    <row r="77" spans="1:10" x14ac:dyDescent="0.25">
      <c r="A77" s="10"/>
      <c r="B77" s="25" t="s">
        <v>38</v>
      </c>
      <c r="C77" s="11"/>
      <c r="D77" s="11"/>
      <c r="E77" s="89"/>
      <c r="F77" s="89"/>
      <c r="G77" s="89"/>
      <c r="H77" s="57"/>
      <c r="I77" s="57"/>
      <c r="J77" s="195"/>
    </row>
    <row r="78" spans="1:10" x14ac:dyDescent="0.25">
      <c r="A78" s="10"/>
      <c r="B78" s="10"/>
      <c r="C78" s="11"/>
      <c r="D78" s="11"/>
      <c r="E78" s="89"/>
      <c r="F78" s="89"/>
      <c r="G78" s="89"/>
      <c r="H78" s="57"/>
      <c r="I78" s="57"/>
      <c r="J78" s="195"/>
    </row>
    <row r="79" spans="1:10" x14ac:dyDescent="0.25">
      <c r="A79" s="10"/>
      <c r="B79" s="10">
        <v>36</v>
      </c>
      <c r="C79" s="11"/>
      <c r="D79" s="10" t="s">
        <v>63</v>
      </c>
      <c r="E79" s="89"/>
      <c r="F79" s="89"/>
      <c r="G79" s="89"/>
      <c r="H79" s="57"/>
      <c r="I79" s="57"/>
      <c r="J79" s="195"/>
    </row>
    <row r="80" spans="1:10" x14ac:dyDescent="0.25">
      <c r="A80" s="10"/>
      <c r="B80" s="10"/>
      <c r="C80" s="11" t="s">
        <v>55</v>
      </c>
      <c r="D80" s="11" t="s">
        <v>13</v>
      </c>
      <c r="E80" s="89"/>
      <c r="F80" s="89"/>
      <c r="G80" s="89"/>
      <c r="H80" s="57"/>
      <c r="I80" s="57"/>
      <c r="J80" s="195"/>
    </row>
    <row r="81" spans="1:10" x14ac:dyDescent="0.25">
      <c r="A81" s="10"/>
      <c r="B81" s="10"/>
      <c r="C81" s="16" t="s">
        <v>49</v>
      </c>
      <c r="D81" s="16" t="s">
        <v>50</v>
      </c>
      <c r="E81" s="89" t="s">
        <v>130</v>
      </c>
      <c r="F81" s="89"/>
      <c r="G81" s="89" t="s">
        <v>130</v>
      </c>
      <c r="H81" s="57"/>
      <c r="I81" s="57"/>
      <c r="J81" s="195"/>
    </row>
    <row r="82" spans="1:10" x14ac:dyDescent="0.25">
      <c r="A82" s="14"/>
      <c r="B82" s="14"/>
      <c r="C82" s="11" t="s">
        <v>60</v>
      </c>
      <c r="D82" s="11" t="s">
        <v>61</v>
      </c>
      <c r="E82" s="89"/>
      <c r="F82" s="89"/>
      <c r="G82" s="89"/>
      <c r="H82" s="57"/>
      <c r="I82" s="57"/>
      <c r="J82" s="195"/>
    </row>
    <row r="83" spans="1:10" ht="15.75" customHeight="1" x14ac:dyDescent="0.25">
      <c r="A83" s="10"/>
      <c r="B83" s="10"/>
      <c r="C83" s="11" t="s">
        <v>46</v>
      </c>
      <c r="D83" s="15" t="s">
        <v>47</v>
      </c>
      <c r="E83" s="89"/>
      <c r="F83" s="89"/>
      <c r="G83" s="89"/>
      <c r="H83" s="57"/>
      <c r="I83" s="57"/>
      <c r="J83" s="195"/>
    </row>
    <row r="84" spans="1:10" x14ac:dyDescent="0.25">
      <c r="A84" s="10"/>
      <c r="B84" s="25"/>
      <c r="C84" s="11" t="s">
        <v>210</v>
      </c>
      <c r="D84" s="11" t="s">
        <v>59</v>
      </c>
      <c r="E84" s="89"/>
      <c r="F84" s="89"/>
      <c r="G84" s="89"/>
      <c r="H84" s="57"/>
      <c r="I84" s="57"/>
      <c r="J84" s="195"/>
    </row>
    <row r="85" spans="1:10" x14ac:dyDescent="0.25">
      <c r="A85" s="10"/>
      <c r="B85" s="10"/>
      <c r="C85" s="11" t="s">
        <v>205</v>
      </c>
      <c r="D85" s="11" t="s">
        <v>43</v>
      </c>
      <c r="E85" s="89"/>
      <c r="F85" s="89"/>
      <c r="G85" s="89"/>
      <c r="H85" s="57"/>
      <c r="I85" s="57"/>
      <c r="J85" s="195"/>
    </row>
    <row r="86" spans="1:10" x14ac:dyDescent="0.25">
      <c r="A86" s="10"/>
      <c r="B86" s="25"/>
      <c r="C86" s="11" t="s">
        <v>44</v>
      </c>
      <c r="D86" s="11" t="s">
        <v>45</v>
      </c>
      <c r="E86" s="89"/>
      <c r="F86" s="89"/>
      <c r="G86" s="89"/>
      <c r="H86" s="57"/>
      <c r="I86" s="57"/>
      <c r="J86" s="195"/>
    </row>
    <row r="87" spans="1:10" s="38" customFormat="1" x14ac:dyDescent="0.25">
      <c r="A87" s="11"/>
      <c r="B87" s="16"/>
      <c r="C87" s="16" t="s">
        <v>53</v>
      </c>
      <c r="D87" s="16" t="s">
        <v>54</v>
      </c>
      <c r="E87" s="90"/>
      <c r="F87" s="90"/>
      <c r="G87" s="90"/>
      <c r="H87" s="57"/>
      <c r="I87" s="57"/>
      <c r="J87" s="195"/>
    </row>
    <row r="88" spans="1:10" x14ac:dyDescent="0.25">
      <c r="A88" s="14"/>
      <c r="B88" s="14"/>
      <c r="C88" s="11" t="s">
        <v>56</v>
      </c>
      <c r="D88" s="11" t="s">
        <v>57</v>
      </c>
      <c r="E88" s="89"/>
      <c r="F88" s="89"/>
      <c r="G88" s="89"/>
      <c r="H88" s="57"/>
      <c r="I88" s="57"/>
      <c r="J88" s="195"/>
    </row>
    <row r="89" spans="1:10" x14ac:dyDescent="0.25">
      <c r="A89" s="10"/>
      <c r="B89" s="25" t="s">
        <v>38</v>
      </c>
      <c r="C89" s="11"/>
      <c r="D89" s="11"/>
      <c r="E89" s="89"/>
      <c r="F89" s="89"/>
      <c r="G89" s="89"/>
      <c r="H89" s="57"/>
      <c r="I89" s="57"/>
      <c r="J89" s="195"/>
    </row>
    <row r="90" spans="1:10" x14ac:dyDescent="0.25">
      <c r="A90" s="10"/>
      <c r="B90" s="10">
        <v>38</v>
      </c>
      <c r="C90" s="11"/>
      <c r="D90" s="10" t="s">
        <v>64</v>
      </c>
      <c r="E90" s="89"/>
      <c r="F90" s="89"/>
      <c r="G90" s="89"/>
      <c r="H90" s="57"/>
      <c r="I90" s="57"/>
      <c r="J90" s="195"/>
    </row>
    <row r="91" spans="1:10" x14ac:dyDescent="0.25">
      <c r="A91" s="10"/>
      <c r="B91" s="10"/>
      <c r="C91" s="11" t="s">
        <v>55</v>
      </c>
      <c r="D91" s="11" t="s">
        <v>13</v>
      </c>
      <c r="E91" s="89"/>
      <c r="F91" s="89"/>
      <c r="G91" s="89"/>
      <c r="H91" s="57"/>
      <c r="I91" s="57"/>
      <c r="J91" s="195"/>
    </row>
    <row r="92" spans="1:10" x14ac:dyDescent="0.25">
      <c r="A92" s="10"/>
      <c r="B92" s="10"/>
      <c r="C92" s="16" t="s">
        <v>49</v>
      </c>
      <c r="D92" s="16" t="s">
        <v>50</v>
      </c>
      <c r="E92" s="89"/>
      <c r="F92" s="89"/>
      <c r="G92" s="89"/>
      <c r="H92" s="57"/>
      <c r="I92" s="57"/>
      <c r="J92" s="195"/>
    </row>
    <row r="93" spans="1:10" x14ac:dyDescent="0.25">
      <c r="A93" s="14"/>
      <c r="B93" s="14"/>
      <c r="C93" s="11" t="s">
        <v>60</v>
      </c>
      <c r="D93" s="11" t="s">
        <v>61</v>
      </c>
      <c r="E93" s="89"/>
      <c r="F93" s="89"/>
      <c r="G93" s="89"/>
      <c r="H93" s="57"/>
      <c r="I93" s="57"/>
      <c r="J93" s="195"/>
    </row>
    <row r="94" spans="1:10" ht="15" customHeight="1" x14ac:dyDescent="0.25">
      <c r="A94" s="10"/>
      <c r="B94" s="10"/>
      <c r="C94" s="11" t="s">
        <v>46</v>
      </c>
      <c r="D94" s="15" t="s">
        <v>47</v>
      </c>
      <c r="E94" s="89"/>
      <c r="F94" s="89"/>
      <c r="G94" s="89"/>
      <c r="H94" s="57"/>
      <c r="I94" s="57"/>
      <c r="J94" s="195"/>
    </row>
    <row r="95" spans="1:10" x14ac:dyDescent="0.25">
      <c r="A95" s="10"/>
      <c r="B95" s="25"/>
      <c r="C95" s="11" t="s">
        <v>210</v>
      </c>
      <c r="D95" s="11" t="s">
        <v>59</v>
      </c>
      <c r="E95" s="89"/>
      <c r="F95" s="89"/>
      <c r="G95" s="89"/>
      <c r="H95" s="57"/>
      <c r="I95" s="57"/>
      <c r="J95" s="195"/>
    </row>
    <row r="96" spans="1:10" x14ac:dyDescent="0.25">
      <c r="A96" s="10"/>
      <c r="B96" s="10"/>
      <c r="C96" s="11" t="s">
        <v>205</v>
      </c>
      <c r="D96" s="11" t="s">
        <v>43</v>
      </c>
      <c r="E96" s="89">
        <v>1533.82</v>
      </c>
      <c r="F96" s="89">
        <v>1534.5</v>
      </c>
      <c r="G96" s="89">
        <v>1528.2</v>
      </c>
      <c r="H96" s="57">
        <f t="shared" si="6"/>
        <v>99.633594554771747</v>
      </c>
      <c r="I96" s="57">
        <f>G96/F96*100</f>
        <v>99.589442815249271</v>
      </c>
      <c r="J96" s="195"/>
    </row>
    <row r="97" spans="1:13" x14ac:dyDescent="0.25">
      <c r="A97" s="10"/>
      <c r="B97" s="25"/>
      <c r="C97" s="11" t="s">
        <v>44</v>
      </c>
      <c r="D97" s="11" t="s">
        <v>45</v>
      </c>
      <c r="E97" s="89"/>
      <c r="F97" s="89"/>
      <c r="G97" s="89"/>
      <c r="H97" s="57"/>
      <c r="I97" s="57"/>
      <c r="J97" s="195"/>
    </row>
    <row r="98" spans="1:13" s="38" customFormat="1" x14ac:dyDescent="0.25">
      <c r="A98" s="11"/>
      <c r="B98" s="16"/>
      <c r="C98" s="16" t="s">
        <v>53</v>
      </c>
      <c r="D98" s="16" t="s">
        <v>54</v>
      </c>
      <c r="E98" s="90"/>
      <c r="F98" s="90"/>
      <c r="G98" s="90"/>
      <c r="H98" s="57"/>
      <c r="I98" s="57"/>
      <c r="J98" s="195"/>
    </row>
    <row r="99" spans="1:13" x14ac:dyDescent="0.25">
      <c r="A99" s="14"/>
      <c r="B99" s="14"/>
      <c r="C99" s="11" t="s">
        <v>56</v>
      </c>
      <c r="D99" s="11" t="s">
        <v>57</v>
      </c>
      <c r="E99" s="89"/>
      <c r="F99" s="89"/>
      <c r="G99" s="89"/>
      <c r="H99" s="57"/>
      <c r="I99" s="57"/>
      <c r="J99" s="195"/>
    </row>
    <row r="100" spans="1:13" x14ac:dyDescent="0.25">
      <c r="A100" s="10"/>
      <c r="B100" s="25" t="s">
        <v>38</v>
      </c>
      <c r="C100" s="11"/>
      <c r="D100" s="11"/>
      <c r="E100" s="89"/>
      <c r="F100" s="89"/>
      <c r="G100" s="89"/>
      <c r="H100" s="57"/>
      <c r="I100" s="57"/>
      <c r="J100" s="195"/>
    </row>
    <row r="101" spans="1:13" x14ac:dyDescent="0.25">
      <c r="A101" s="10"/>
      <c r="B101" s="25">
        <v>37</v>
      </c>
      <c r="C101" s="11"/>
      <c r="D101" s="11" t="s">
        <v>132</v>
      </c>
      <c r="E101" s="89"/>
      <c r="F101" s="89"/>
      <c r="G101" s="89"/>
      <c r="H101" s="57"/>
      <c r="I101" s="57"/>
      <c r="J101" s="195"/>
    </row>
    <row r="102" spans="1:13" x14ac:dyDescent="0.25">
      <c r="A102" s="10"/>
      <c r="B102" s="25"/>
      <c r="C102" s="11" t="s">
        <v>55</v>
      </c>
      <c r="D102" s="11" t="s">
        <v>13</v>
      </c>
      <c r="E102" s="89"/>
      <c r="F102" s="89"/>
      <c r="G102" s="89"/>
      <c r="H102" s="57"/>
      <c r="I102" s="57"/>
      <c r="J102" s="195"/>
    </row>
    <row r="103" spans="1:13" x14ac:dyDescent="0.25">
      <c r="A103" s="10"/>
      <c r="B103" s="25"/>
      <c r="C103" s="16" t="s">
        <v>49</v>
      </c>
      <c r="D103" s="16" t="s">
        <v>50</v>
      </c>
      <c r="E103" s="89"/>
      <c r="F103" s="89"/>
      <c r="G103" s="89"/>
      <c r="H103" s="57"/>
      <c r="I103" s="57"/>
      <c r="J103" s="195"/>
    </row>
    <row r="104" spans="1:13" x14ac:dyDescent="0.25">
      <c r="A104" s="10"/>
      <c r="B104" s="25"/>
      <c r="C104" s="11" t="s">
        <v>60</v>
      </c>
      <c r="D104" s="11" t="s">
        <v>61</v>
      </c>
      <c r="E104" s="89"/>
      <c r="F104" s="89"/>
      <c r="G104" s="89"/>
      <c r="H104" s="57"/>
      <c r="I104" s="57"/>
      <c r="J104" s="195"/>
    </row>
    <row r="105" spans="1:13" ht="25.5" x14ac:dyDescent="0.25">
      <c r="A105" s="10"/>
      <c r="B105" s="25"/>
      <c r="C105" s="11" t="s">
        <v>46</v>
      </c>
      <c r="D105" s="15" t="s">
        <v>47</v>
      </c>
      <c r="E105" s="89"/>
      <c r="F105" s="89"/>
      <c r="G105" s="89"/>
      <c r="H105" s="57"/>
      <c r="I105" s="57"/>
      <c r="J105" s="195"/>
    </row>
    <row r="106" spans="1:13" x14ac:dyDescent="0.25">
      <c r="A106" s="10"/>
      <c r="B106" s="25"/>
      <c r="C106" s="11" t="s">
        <v>210</v>
      </c>
      <c r="D106" s="11" t="s">
        <v>59</v>
      </c>
      <c r="E106" s="89"/>
      <c r="F106" s="89"/>
      <c r="G106" s="89"/>
      <c r="H106" s="57"/>
      <c r="I106" s="57"/>
      <c r="J106" s="195"/>
      <c r="L106" s="192"/>
      <c r="M106" s="192"/>
    </row>
    <row r="107" spans="1:13" x14ac:dyDescent="0.25">
      <c r="A107" s="10"/>
      <c r="B107" s="25"/>
      <c r="C107" s="11" t="s">
        <v>205</v>
      </c>
      <c r="D107" s="11" t="s">
        <v>43</v>
      </c>
      <c r="E107" s="89">
        <v>589.36</v>
      </c>
      <c r="F107" s="89">
        <v>775.07</v>
      </c>
      <c r="G107" s="89">
        <v>728.72</v>
      </c>
      <c r="H107" s="57">
        <f>G107/E107*100</f>
        <v>123.64598886928194</v>
      </c>
      <c r="I107" s="57">
        <f>G107/F107*100</f>
        <v>94.019894977227864</v>
      </c>
      <c r="J107" s="195"/>
      <c r="L107" s="192"/>
      <c r="M107" s="192"/>
    </row>
    <row r="108" spans="1:13" x14ac:dyDescent="0.25">
      <c r="A108" s="10"/>
      <c r="B108" s="25"/>
      <c r="C108" s="11" t="s">
        <v>44</v>
      </c>
      <c r="D108" s="11" t="s">
        <v>45</v>
      </c>
      <c r="E108" s="89"/>
      <c r="F108" s="89"/>
      <c r="G108" s="89"/>
      <c r="H108" s="57"/>
      <c r="I108" s="57"/>
      <c r="J108" s="195"/>
    </row>
    <row r="109" spans="1:13" x14ac:dyDescent="0.25">
      <c r="A109" s="10"/>
      <c r="B109" s="25"/>
      <c r="C109" s="16" t="s">
        <v>53</v>
      </c>
      <c r="D109" s="16" t="s">
        <v>54</v>
      </c>
      <c r="E109" s="89"/>
      <c r="F109" s="89"/>
      <c r="G109" s="89"/>
      <c r="H109" s="57"/>
      <c r="I109" s="57"/>
      <c r="J109" s="195"/>
    </row>
    <row r="110" spans="1:13" x14ac:dyDescent="0.25">
      <c r="A110" s="10"/>
      <c r="B110" s="25"/>
      <c r="C110" s="11" t="s">
        <v>56</v>
      </c>
      <c r="D110" s="11" t="s">
        <v>57</v>
      </c>
      <c r="E110" s="89"/>
      <c r="F110" s="89"/>
      <c r="G110" s="89"/>
      <c r="H110" s="57"/>
      <c r="I110" s="57"/>
      <c r="J110" s="195"/>
    </row>
    <row r="111" spans="1:13" x14ac:dyDescent="0.25">
      <c r="A111" s="10"/>
      <c r="B111" s="25"/>
      <c r="C111" s="11"/>
      <c r="D111" s="11"/>
      <c r="E111" s="89"/>
      <c r="F111" s="89"/>
      <c r="G111" s="89"/>
      <c r="H111" s="57"/>
      <c r="I111" s="57"/>
      <c r="J111" s="195"/>
    </row>
    <row r="112" spans="1:13" x14ac:dyDescent="0.25">
      <c r="A112" s="10"/>
      <c r="B112" s="10"/>
      <c r="C112" s="11"/>
      <c r="D112" s="11"/>
      <c r="E112" s="89"/>
      <c r="F112" s="89"/>
      <c r="G112" s="89"/>
      <c r="H112" s="57"/>
      <c r="I112" s="57"/>
      <c r="J112" s="195"/>
    </row>
    <row r="113" spans="1:10" x14ac:dyDescent="0.25">
      <c r="A113" s="12">
        <v>4</v>
      </c>
      <c r="B113" s="13"/>
      <c r="C113" s="13"/>
      <c r="D113" s="23" t="s">
        <v>19</v>
      </c>
      <c r="E113" s="89"/>
      <c r="F113" s="89"/>
      <c r="G113" s="89"/>
      <c r="H113" s="57"/>
      <c r="I113" s="57"/>
      <c r="J113" s="195"/>
    </row>
    <row r="114" spans="1:10" ht="17.25" customHeight="1" x14ac:dyDescent="0.25">
      <c r="A114" s="14"/>
      <c r="B114" s="14">
        <v>41</v>
      </c>
      <c r="C114" s="14"/>
      <c r="D114" s="24" t="s">
        <v>20</v>
      </c>
      <c r="E114" s="89"/>
      <c r="F114" s="89"/>
      <c r="G114" s="89"/>
      <c r="H114" s="57"/>
      <c r="I114" s="57"/>
      <c r="J114" s="195"/>
    </row>
    <row r="115" spans="1:10" x14ac:dyDescent="0.25">
      <c r="A115" s="10"/>
      <c r="B115" s="10"/>
      <c r="C115" s="11" t="s">
        <v>55</v>
      </c>
      <c r="D115" s="11" t="s">
        <v>13</v>
      </c>
      <c r="E115" s="89"/>
      <c r="F115" s="89"/>
      <c r="G115" s="89"/>
      <c r="H115" s="57"/>
      <c r="I115" s="57"/>
      <c r="J115" s="195"/>
    </row>
    <row r="116" spans="1:10" x14ac:dyDescent="0.25">
      <c r="A116" s="10"/>
      <c r="B116" s="10"/>
      <c r="C116" s="16" t="s">
        <v>49</v>
      </c>
      <c r="D116" s="16" t="s">
        <v>50</v>
      </c>
      <c r="E116" s="89"/>
      <c r="F116" s="89"/>
      <c r="G116" s="89"/>
      <c r="H116" s="57"/>
      <c r="I116" s="57"/>
      <c r="J116" s="195"/>
    </row>
    <row r="117" spans="1:10" x14ac:dyDescent="0.25">
      <c r="A117" s="14"/>
      <c r="B117" s="14"/>
      <c r="C117" s="11" t="s">
        <v>60</v>
      </c>
      <c r="D117" s="11" t="s">
        <v>61</v>
      </c>
      <c r="E117" s="89"/>
      <c r="F117" s="89"/>
      <c r="G117" s="89"/>
      <c r="H117" s="57"/>
      <c r="I117" s="57"/>
      <c r="J117" s="195"/>
    </row>
    <row r="118" spans="1:10" ht="16.5" customHeight="1" x14ac:dyDescent="0.25">
      <c r="A118" s="10"/>
      <c r="B118" s="10"/>
      <c r="C118" s="11" t="s">
        <v>46</v>
      </c>
      <c r="D118" s="15" t="s">
        <v>47</v>
      </c>
      <c r="E118" s="89"/>
      <c r="F118" s="89"/>
      <c r="G118" s="89"/>
      <c r="H118" s="57"/>
      <c r="I118" s="57"/>
      <c r="J118" s="195"/>
    </row>
    <row r="119" spans="1:10" x14ac:dyDescent="0.25">
      <c r="A119" s="10"/>
      <c r="B119" s="25"/>
      <c r="C119" s="11" t="s">
        <v>210</v>
      </c>
      <c r="D119" s="11" t="s">
        <v>59</v>
      </c>
      <c r="E119" s="89"/>
      <c r="F119" s="89"/>
      <c r="G119" s="89"/>
      <c r="H119" s="57"/>
      <c r="I119" s="57"/>
      <c r="J119" s="195"/>
    </row>
    <row r="120" spans="1:10" x14ac:dyDescent="0.25">
      <c r="A120" s="10"/>
      <c r="B120" s="10"/>
      <c r="C120" s="11" t="s">
        <v>205</v>
      </c>
      <c r="D120" s="11" t="s">
        <v>43</v>
      </c>
      <c r="E120" s="89"/>
      <c r="F120" s="89"/>
      <c r="G120" s="89"/>
      <c r="H120" s="57"/>
      <c r="I120" s="57"/>
      <c r="J120" s="195"/>
    </row>
    <row r="121" spans="1:10" x14ac:dyDescent="0.25">
      <c r="A121" s="10"/>
      <c r="B121" s="25"/>
      <c r="C121" s="11" t="s">
        <v>44</v>
      </c>
      <c r="D121" s="11" t="s">
        <v>45</v>
      </c>
      <c r="E121" s="89"/>
      <c r="F121" s="89"/>
      <c r="G121" s="89"/>
      <c r="H121" s="57"/>
      <c r="I121" s="57"/>
      <c r="J121" s="195"/>
    </row>
    <row r="122" spans="1:10" s="38" customFormat="1" x14ac:dyDescent="0.25">
      <c r="A122" s="11"/>
      <c r="B122" s="16"/>
      <c r="C122" s="16" t="s">
        <v>53</v>
      </c>
      <c r="D122" s="16" t="s">
        <v>54</v>
      </c>
      <c r="E122" s="90"/>
      <c r="F122" s="90"/>
      <c r="G122" s="90"/>
      <c r="H122" s="57"/>
      <c r="I122" s="57"/>
      <c r="J122" s="195"/>
    </row>
    <row r="123" spans="1:10" x14ac:dyDescent="0.25">
      <c r="A123" s="14"/>
      <c r="B123" s="14"/>
      <c r="C123" s="11" t="s">
        <v>56</v>
      </c>
      <c r="D123" s="11" t="s">
        <v>57</v>
      </c>
      <c r="E123" s="89"/>
      <c r="F123" s="89"/>
      <c r="G123" s="89"/>
      <c r="H123" s="57"/>
      <c r="I123" s="57"/>
      <c r="J123" s="195"/>
    </row>
    <row r="124" spans="1:10" x14ac:dyDescent="0.25">
      <c r="A124" s="10"/>
      <c r="B124" s="25" t="s">
        <v>38</v>
      </c>
      <c r="C124" s="11"/>
      <c r="D124" s="11"/>
      <c r="E124" s="89"/>
      <c r="F124" s="89"/>
      <c r="G124" s="89"/>
      <c r="H124" s="57"/>
      <c r="I124" s="57"/>
      <c r="J124" s="195"/>
    </row>
    <row r="125" spans="1:10" x14ac:dyDescent="0.25">
      <c r="A125" s="10"/>
      <c r="B125" s="10"/>
      <c r="C125" s="11"/>
      <c r="D125" s="11"/>
      <c r="E125" s="89"/>
      <c r="F125" s="89"/>
      <c r="G125" s="89"/>
      <c r="H125" s="57"/>
      <c r="I125" s="57"/>
      <c r="J125" s="195"/>
    </row>
    <row r="126" spans="1:10" x14ac:dyDescent="0.25">
      <c r="A126" s="14"/>
      <c r="B126" s="14">
        <v>42</v>
      </c>
      <c r="C126" s="14"/>
      <c r="D126" s="24" t="s">
        <v>40</v>
      </c>
      <c r="E126" s="89"/>
      <c r="F126" s="89"/>
      <c r="G126" s="89"/>
      <c r="H126" s="57"/>
      <c r="I126" s="57"/>
      <c r="J126" s="195"/>
    </row>
    <row r="127" spans="1:10" x14ac:dyDescent="0.25">
      <c r="A127" s="10"/>
      <c r="B127" s="10"/>
      <c r="C127" s="11" t="s">
        <v>55</v>
      </c>
      <c r="D127" s="11" t="s">
        <v>13</v>
      </c>
      <c r="E127" s="89"/>
      <c r="F127" s="89">
        <v>0</v>
      </c>
      <c r="G127" s="89"/>
      <c r="H127" s="57"/>
      <c r="I127" s="57"/>
      <c r="J127" s="195"/>
    </row>
    <row r="128" spans="1:10" x14ac:dyDescent="0.25">
      <c r="A128" s="10"/>
      <c r="B128" s="10"/>
      <c r="C128" s="16" t="s">
        <v>49</v>
      </c>
      <c r="D128" s="16" t="s">
        <v>50</v>
      </c>
      <c r="E128" s="89">
        <v>2946.93</v>
      </c>
      <c r="F128" s="89">
        <v>4701.71</v>
      </c>
      <c r="G128" s="89">
        <v>0</v>
      </c>
      <c r="H128" s="57">
        <f>G128/E128*100</f>
        <v>0</v>
      </c>
      <c r="I128" s="57">
        <f>G128/F128*100</f>
        <v>0</v>
      </c>
      <c r="J128" s="195"/>
    </row>
    <row r="129" spans="1:10" x14ac:dyDescent="0.25">
      <c r="A129" s="14"/>
      <c r="B129" s="14"/>
      <c r="C129" s="11" t="s">
        <v>60</v>
      </c>
      <c r="D129" s="11" t="s">
        <v>61</v>
      </c>
      <c r="E129" s="89"/>
      <c r="F129" s="89"/>
      <c r="G129" s="89"/>
      <c r="H129" s="57"/>
      <c r="I129" s="57"/>
      <c r="J129" s="195"/>
    </row>
    <row r="130" spans="1:10" ht="17.25" customHeight="1" x14ac:dyDescent="0.25">
      <c r="A130" s="10"/>
      <c r="B130" s="10"/>
      <c r="C130" s="11" t="s">
        <v>46</v>
      </c>
      <c r="D130" s="15" t="s">
        <v>47</v>
      </c>
      <c r="E130" s="89">
        <v>0</v>
      </c>
      <c r="F130" s="89">
        <v>0</v>
      </c>
      <c r="G130" s="89">
        <v>1262.25</v>
      </c>
      <c r="H130" s="57"/>
      <c r="I130" s="57"/>
      <c r="J130" s="195"/>
    </row>
    <row r="131" spans="1:10" x14ac:dyDescent="0.25">
      <c r="A131" s="10"/>
      <c r="B131" s="25"/>
      <c r="C131" s="11" t="s">
        <v>210</v>
      </c>
      <c r="D131" s="11" t="s">
        <v>59</v>
      </c>
      <c r="E131" s="89"/>
      <c r="F131" s="89"/>
      <c r="G131" s="89"/>
      <c r="H131" s="57"/>
      <c r="I131" s="57"/>
      <c r="J131" s="195"/>
    </row>
    <row r="132" spans="1:10" x14ac:dyDescent="0.25">
      <c r="A132" s="10"/>
      <c r="B132" s="10"/>
      <c r="C132" s="11" t="s">
        <v>205</v>
      </c>
      <c r="D132" s="11" t="s">
        <v>43</v>
      </c>
      <c r="E132" s="89">
        <v>0</v>
      </c>
      <c r="F132" s="89">
        <v>36585.61</v>
      </c>
      <c r="G132" s="89">
        <v>0</v>
      </c>
      <c r="H132" s="57" t="e">
        <f>G132/E132*100</f>
        <v>#DIV/0!</v>
      </c>
      <c r="I132" s="57">
        <f>G132/F132*100</f>
        <v>0</v>
      </c>
      <c r="J132" s="195"/>
    </row>
    <row r="133" spans="1:10" x14ac:dyDescent="0.25">
      <c r="A133" s="10"/>
      <c r="B133" s="25"/>
      <c r="C133" s="11" t="s">
        <v>44</v>
      </c>
      <c r="D133" s="11" t="s">
        <v>45</v>
      </c>
      <c r="E133" s="89"/>
      <c r="F133" s="89"/>
      <c r="G133" s="89"/>
      <c r="H133" s="57"/>
      <c r="I133" s="57"/>
      <c r="J133" s="195"/>
    </row>
    <row r="134" spans="1:10" s="38" customFormat="1" x14ac:dyDescent="0.25">
      <c r="A134" s="11"/>
      <c r="B134" s="16"/>
      <c r="C134" s="16" t="s">
        <v>53</v>
      </c>
      <c r="D134" s="16" t="s">
        <v>54</v>
      </c>
      <c r="E134" s="90">
        <v>0</v>
      </c>
      <c r="F134" s="90">
        <v>0</v>
      </c>
      <c r="G134" s="90">
        <v>0</v>
      </c>
      <c r="H134" s="57" t="e">
        <f t="shared" ref="H134:H141" si="7">G134/E134*100</f>
        <v>#DIV/0!</v>
      </c>
      <c r="I134" s="57" t="e">
        <f>G134/F134*100</f>
        <v>#DIV/0!</v>
      </c>
      <c r="J134" s="195"/>
    </row>
    <row r="135" spans="1:10" x14ac:dyDescent="0.25">
      <c r="A135" s="14"/>
      <c r="B135" s="14"/>
      <c r="C135" s="11" t="s">
        <v>56</v>
      </c>
      <c r="D135" s="11" t="s">
        <v>57</v>
      </c>
      <c r="E135" s="89"/>
      <c r="F135" s="121"/>
      <c r="G135" s="89"/>
      <c r="H135" s="57"/>
      <c r="I135" s="57"/>
      <c r="J135" s="195"/>
    </row>
    <row r="136" spans="1:10" x14ac:dyDescent="0.25">
      <c r="A136" s="10"/>
      <c r="B136" s="25" t="s">
        <v>38</v>
      </c>
      <c r="C136" s="11"/>
      <c r="D136" s="11"/>
      <c r="E136" s="89"/>
      <c r="F136" s="121"/>
      <c r="G136" s="89"/>
      <c r="H136" s="57"/>
      <c r="I136" s="57"/>
      <c r="J136" s="195"/>
    </row>
    <row r="137" spans="1:10" x14ac:dyDescent="0.25">
      <c r="A137" s="10"/>
      <c r="B137" s="10"/>
      <c r="C137" s="11"/>
      <c r="D137" s="11"/>
      <c r="E137" s="89"/>
      <c r="F137" s="121"/>
      <c r="G137" s="89"/>
      <c r="H137" s="57"/>
      <c r="I137" s="57"/>
      <c r="J137" s="195"/>
    </row>
    <row r="138" spans="1:10" ht="15.75" customHeight="1" x14ac:dyDescent="0.25">
      <c r="A138" s="14"/>
      <c r="B138" s="14">
        <v>45</v>
      </c>
      <c r="C138" s="14"/>
      <c r="D138" s="24" t="s">
        <v>65</v>
      </c>
      <c r="E138" s="89"/>
      <c r="F138" s="121"/>
      <c r="G138" s="89"/>
      <c r="H138" s="57"/>
      <c r="I138" s="57"/>
      <c r="J138" s="195"/>
    </row>
    <row r="139" spans="1:10" x14ac:dyDescent="0.25">
      <c r="A139" s="10"/>
      <c r="B139" s="10"/>
      <c r="C139" s="11" t="s">
        <v>55</v>
      </c>
      <c r="D139" s="11" t="s">
        <v>13</v>
      </c>
      <c r="E139" s="89">
        <v>0</v>
      </c>
      <c r="F139" s="89">
        <v>0</v>
      </c>
      <c r="G139" s="89">
        <v>15000</v>
      </c>
      <c r="H139" s="57"/>
      <c r="I139" s="57"/>
      <c r="J139" s="195"/>
    </row>
    <row r="140" spans="1:10" x14ac:dyDescent="0.25">
      <c r="A140" s="10"/>
      <c r="B140" s="10"/>
      <c r="C140" s="16" t="s">
        <v>49</v>
      </c>
      <c r="D140" s="16" t="s">
        <v>50</v>
      </c>
      <c r="E140" s="89"/>
      <c r="F140" s="121"/>
      <c r="G140" s="89"/>
      <c r="H140" s="57"/>
      <c r="I140" s="57"/>
      <c r="J140" s="195"/>
    </row>
    <row r="141" spans="1:10" x14ac:dyDescent="0.25">
      <c r="A141" s="14"/>
      <c r="B141" s="14"/>
      <c r="C141" s="11" t="s">
        <v>60</v>
      </c>
      <c r="D141" s="11" t="s">
        <v>61</v>
      </c>
      <c r="E141" s="89">
        <v>0</v>
      </c>
      <c r="F141" s="89">
        <v>0</v>
      </c>
      <c r="G141" s="89">
        <v>0</v>
      </c>
      <c r="H141" s="57" t="e">
        <f t="shared" si="7"/>
        <v>#DIV/0!</v>
      </c>
      <c r="I141" s="57" t="e">
        <f>G141/F141*100</f>
        <v>#DIV/0!</v>
      </c>
      <c r="J141" s="195"/>
    </row>
    <row r="142" spans="1:10" ht="17.25" customHeight="1" x14ac:dyDescent="0.25">
      <c r="A142" s="10"/>
      <c r="B142" s="10"/>
      <c r="C142" s="11" t="s">
        <v>46</v>
      </c>
      <c r="D142" s="15" t="s">
        <v>47</v>
      </c>
      <c r="E142" s="89"/>
      <c r="F142" s="121"/>
      <c r="G142" s="89"/>
      <c r="H142" s="57"/>
      <c r="I142" s="57"/>
      <c r="J142" s="195"/>
    </row>
    <row r="143" spans="1:10" x14ac:dyDescent="0.25">
      <c r="A143" s="10"/>
      <c r="B143" s="25"/>
      <c r="C143" s="11" t="s">
        <v>218</v>
      </c>
      <c r="D143" s="11" t="s">
        <v>59</v>
      </c>
      <c r="E143" s="89"/>
      <c r="F143" s="121"/>
      <c r="G143" s="89"/>
      <c r="H143" s="57"/>
      <c r="I143" s="57"/>
      <c r="J143" s="195"/>
    </row>
    <row r="144" spans="1:10" x14ac:dyDescent="0.25">
      <c r="A144" s="10"/>
      <c r="B144" s="10"/>
      <c r="C144" s="11" t="s">
        <v>205</v>
      </c>
      <c r="D144" s="11" t="s">
        <v>43</v>
      </c>
      <c r="E144" s="89"/>
      <c r="F144" s="121"/>
      <c r="G144" s="89"/>
      <c r="H144" s="57"/>
      <c r="I144" s="57"/>
      <c r="J144" s="195"/>
    </row>
    <row r="145" spans="1:10" x14ac:dyDescent="0.25">
      <c r="A145" s="10"/>
      <c r="B145" s="25"/>
      <c r="C145" s="11" t="s">
        <v>44</v>
      </c>
      <c r="D145" s="11" t="s">
        <v>45</v>
      </c>
      <c r="E145" s="89"/>
      <c r="F145" s="121"/>
      <c r="G145" s="89"/>
      <c r="H145" s="57"/>
      <c r="I145" s="57"/>
      <c r="J145" s="195"/>
    </row>
    <row r="146" spans="1:10" s="38" customFormat="1" x14ac:dyDescent="0.25">
      <c r="A146" s="11"/>
      <c r="B146" s="16"/>
      <c r="C146" s="16" t="s">
        <v>53</v>
      </c>
      <c r="D146" s="16" t="s">
        <v>54</v>
      </c>
      <c r="E146" s="90"/>
      <c r="F146" s="122"/>
      <c r="G146" s="90"/>
      <c r="H146" s="57"/>
      <c r="I146" s="57"/>
      <c r="J146" s="195"/>
    </row>
    <row r="147" spans="1:10" x14ac:dyDescent="0.25">
      <c r="A147" s="14"/>
      <c r="B147" s="14"/>
      <c r="C147" s="11" t="s">
        <v>56</v>
      </c>
      <c r="D147" s="11" t="s">
        <v>57</v>
      </c>
      <c r="E147" s="89"/>
      <c r="F147" s="121"/>
      <c r="G147" s="89"/>
      <c r="H147" s="57"/>
      <c r="I147" s="57"/>
      <c r="J147" s="195"/>
    </row>
    <row r="148" spans="1:10" x14ac:dyDescent="0.25">
      <c r="A148" s="10"/>
      <c r="B148" s="25" t="s">
        <v>38</v>
      </c>
      <c r="C148" s="11"/>
      <c r="D148" s="11"/>
      <c r="E148" s="89"/>
      <c r="F148" s="121"/>
      <c r="G148" s="89"/>
      <c r="H148" s="57"/>
      <c r="I148" s="57"/>
      <c r="J148" s="195"/>
    </row>
    <row r="149" spans="1:10" x14ac:dyDescent="0.25">
      <c r="A149" s="10"/>
      <c r="B149" s="10"/>
      <c r="C149" s="11"/>
      <c r="D149" s="11"/>
      <c r="E149" s="58">
        <f>E134+E132+E128+E107+E96+E73+E70+E69+E61+E60+E59+E58+E57+E56+E54+E48+E47+E41+E141+E44+E45+E46+E62+E42+E130+E139</f>
        <v>1477259.1600000001</v>
      </c>
      <c r="F149" s="58">
        <f>F41+F47+F48+F54+F56+F57+F58+F59+F60+F61+F69+F70+F73+F96+F107+F128+F132+F134+F141+F127+F46+F45+F62+F42+F55+F130+F139</f>
        <v>2885432.08</v>
      </c>
      <c r="G149" s="58">
        <f>G41+G42+G44+G45+G46+G47+G48+G54+G55+G56+G57+G58+G59+G60+G61+G62+G69+G70+G73+G96+G107+G128+G130+G132+G134+G139+G141</f>
        <v>1439056.1599999995</v>
      </c>
      <c r="H149" s="57"/>
      <c r="I149" s="57"/>
      <c r="J149" s="195"/>
    </row>
    <row r="151" spans="1:10" x14ac:dyDescent="0.25">
      <c r="G151" s="92" t="s">
        <v>130</v>
      </c>
    </row>
  </sheetData>
  <mergeCells count="5">
    <mergeCell ref="A7:I7"/>
    <mergeCell ref="A5:I5"/>
    <mergeCell ref="A3:I3"/>
    <mergeCell ref="A36:I36"/>
    <mergeCell ref="A1:K1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58"/>
  <sheetViews>
    <sheetView topLeftCell="A34" workbookViewId="0">
      <selection activeCell="D41" sqref="D41"/>
    </sheetView>
  </sheetViews>
  <sheetFormatPr defaultRowHeight="15" x14ac:dyDescent="0.25"/>
  <cols>
    <col min="1" max="1" width="37.7109375" style="41" customWidth="1"/>
    <col min="2" max="2" width="25.140625" style="41" customWidth="1"/>
    <col min="3" max="3" width="25.28515625" customWidth="1"/>
    <col min="4" max="4" width="24" customWidth="1"/>
    <col min="5" max="5" width="25.28515625" customWidth="1"/>
    <col min="6" max="6" width="23.140625" customWidth="1"/>
  </cols>
  <sheetData>
    <row r="1" spans="1:10" ht="42" customHeight="1" x14ac:dyDescent="0.25">
      <c r="A1" s="151" t="s">
        <v>190</v>
      </c>
      <c r="B1" s="151"/>
      <c r="C1" s="151"/>
      <c r="D1" s="151"/>
      <c r="E1" s="151"/>
      <c r="F1" s="151"/>
      <c r="G1" s="151"/>
      <c r="H1" s="151"/>
      <c r="I1" s="151"/>
      <c r="J1" s="151"/>
    </row>
    <row r="2" spans="1:10" ht="18" customHeight="1" x14ac:dyDescent="0.25">
      <c r="A2" s="40"/>
      <c r="B2" s="40"/>
      <c r="C2" s="4"/>
      <c r="D2" s="4"/>
      <c r="E2" s="4"/>
      <c r="F2" s="4"/>
    </row>
    <row r="3" spans="1:10" ht="15.75" x14ac:dyDescent="0.25">
      <c r="A3" s="151" t="s">
        <v>28</v>
      </c>
      <c r="B3" s="151"/>
      <c r="C3" s="151"/>
      <c r="D3" s="151"/>
      <c r="E3" s="151"/>
      <c r="F3" s="151"/>
    </row>
    <row r="4" spans="1:10" ht="18" x14ac:dyDescent="0.25">
      <c r="A4" s="40"/>
      <c r="B4" s="40"/>
      <c r="C4" s="4"/>
      <c r="D4" s="4"/>
      <c r="E4" s="5"/>
      <c r="F4" s="5"/>
    </row>
    <row r="5" spans="1:10" ht="18" customHeight="1" x14ac:dyDescent="0.25">
      <c r="A5" s="151" t="s">
        <v>8</v>
      </c>
      <c r="B5" s="151"/>
      <c r="C5" s="151"/>
      <c r="D5" s="151"/>
      <c r="E5" s="151"/>
      <c r="F5" s="151"/>
    </row>
    <row r="6" spans="1:10" ht="18" x14ac:dyDescent="0.25">
      <c r="A6" s="40"/>
      <c r="B6" s="40"/>
      <c r="C6" s="4"/>
      <c r="D6" s="4"/>
      <c r="E6" s="5"/>
      <c r="F6" s="5"/>
    </row>
    <row r="7" spans="1:10" ht="15.75" customHeight="1" x14ac:dyDescent="0.25">
      <c r="A7" s="151" t="s">
        <v>21</v>
      </c>
      <c r="B7" s="151"/>
      <c r="C7" s="151"/>
      <c r="D7" s="151"/>
      <c r="E7" s="151"/>
      <c r="F7" s="151"/>
    </row>
    <row r="8" spans="1:10" ht="18" x14ac:dyDescent="0.25">
      <c r="A8" s="40"/>
      <c r="B8" s="40"/>
      <c r="C8" s="4"/>
      <c r="D8" s="4"/>
      <c r="E8" s="5"/>
      <c r="F8" s="5"/>
    </row>
    <row r="9" spans="1:10" ht="25.5" x14ac:dyDescent="0.25">
      <c r="A9" s="18" t="s">
        <v>22</v>
      </c>
      <c r="B9" s="18" t="s">
        <v>189</v>
      </c>
      <c r="C9" s="18" t="s">
        <v>188</v>
      </c>
      <c r="D9" s="18" t="s">
        <v>191</v>
      </c>
      <c r="E9" s="18" t="s">
        <v>187</v>
      </c>
      <c r="F9" s="18" t="s">
        <v>187</v>
      </c>
    </row>
    <row r="10" spans="1:10" ht="15.75" customHeight="1" x14ac:dyDescent="0.25">
      <c r="A10" s="9" t="s">
        <v>23</v>
      </c>
      <c r="B10" s="9"/>
      <c r="C10" s="8"/>
      <c r="D10" s="8"/>
      <c r="E10" s="8"/>
      <c r="F10" s="8"/>
    </row>
    <row r="11" spans="1:10" ht="15.75" customHeight="1" x14ac:dyDescent="0.25">
      <c r="A11" s="42" t="s">
        <v>69</v>
      </c>
      <c r="B11" s="42"/>
      <c r="C11" s="8"/>
      <c r="D11" s="8"/>
      <c r="E11" s="8"/>
      <c r="F11" s="8"/>
    </row>
    <row r="12" spans="1:10" s="38" customFormat="1" x14ac:dyDescent="0.25">
      <c r="A12" s="43" t="s">
        <v>70</v>
      </c>
      <c r="B12" s="43"/>
      <c r="C12" s="37"/>
      <c r="D12" s="37"/>
      <c r="E12" s="37"/>
      <c r="F12" s="37"/>
    </row>
    <row r="13" spans="1:10" s="38" customFormat="1" x14ac:dyDescent="0.25">
      <c r="A13" s="43" t="s">
        <v>71</v>
      </c>
      <c r="B13" s="43"/>
      <c r="C13" s="37"/>
      <c r="D13" s="37"/>
      <c r="E13" s="37"/>
      <c r="F13" s="37"/>
    </row>
    <row r="14" spans="1:10" s="38" customFormat="1" x14ac:dyDescent="0.25">
      <c r="A14" s="43" t="s">
        <v>72</v>
      </c>
      <c r="B14" s="43"/>
      <c r="C14" s="37"/>
      <c r="D14" s="37"/>
      <c r="E14" s="37"/>
      <c r="F14" s="37"/>
    </row>
    <row r="15" spans="1:10" s="38" customFormat="1" x14ac:dyDescent="0.25">
      <c r="A15" s="43" t="s">
        <v>73</v>
      </c>
      <c r="B15" s="43"/>
      <c r="C15" s="37"/>
      <c r="D15" s="37"/>
      <c r="E15" s="37"/>
      <c r="F15" s="37"/>
    </row>
    <row r="16" spans="1:10" s="38" customFormat="1" x14ac:dyDescent="0.25">
      <c r="A16" s="43" t="s">
        <v>74</v>
      </c>
      <c r="B16" s="43"/>
      <c r="C16" s="44"/>
      <c r="D16" s="44"/>
      <c r="E16" s="44"/>
      <c r="F16" s="44"/>
    </row>
    <row r="17" spans="1:6" s="38" customFormat="1" ht="25.5" x14ac:dyDescent="0.25">
      <c r="A17" s="43" t="s">
        <v>75</v>
      </c>
      <c r="B17" s="43"/>
      <c r="C17" s="44"/>
      <c r="D17" s="44"/>
      <c r="E17" s="44"/>
      <c r="F17" s="44"/>
    </row>
    <row r="18" spans="1:6" ht="25.5" x14ac:dyDescent="0.25">
      <c r="A18" s="42" t="s">
        <v>76</v>
      </c>
      <c r="B18" s="42"/>
      <c r="C18" s="45"/>
      <c r="D18" s="45"/>
      <c r="E18" s="45"/>
      <c r="F18" s="45"/>
    </row>
    <row r="19" spans="1:6" s="38" customFormat="1" x14ac:dyDescent="0.25">
      <c r="A19" s="43" t="s">
        <v>77</v>
      </c>
      <c r="B19" s="43"/>
      <c r="C19" s="44"/>
      <c r="D19" s="44"/>
      <c r="E19" s="44"/>
      <c r="F19" s="44"/>
    </row>
    <row r="20" spans="1:6" s="38" customFormat="1" x14ac:dyDescent="0.25">
      <c r="A20" s="43" t="s">
        <v>78</v>
      </c>
      <c r="B20" s="43"/>
      <c r="C20" s="44"/>
      <c r="D20" s="44"/>
      <c r="E20" s="44"/>
      <c r="F20" s="44"/>
    </row>
    <row r="21" spans="1:6" s="38" customFormat="1" x14ac:dyDescent="0.25">
      <c r="A21" s="43" t="s">
        <v>79</v>
      </c>
      <c r="B21" s="43"/>
      <c r="C21" s="44"/>
      <c r="D21" s="44"/>
      <c r="E21" s="44"/>
      <c r="F21" s="44"/>
    </row>
    <row r="22" spans="1:6" s="38" customFormat="1" x14ac:dyDescent="0.25">
      <c r="A22" s="43" t="s">
        <v>80</v>
      </c>
      <c r="B22" s="43"/>
      <c r="C22" s="44"/>
      <c r="D22" s="44"/>
      <c r="E22" s="44"/>
      <c r="F22" s="44"/>
    </row>
    <row r="23" spans="1:6" s="38" customFormat="1" ht="25.5" x14ac:dyDescent="0.25">
      <c r="A23" s="43" t="s">
        <v>81</v>
      </c>
      <c r="B23" s="43"/>
      <c r="C23" s="44"/>
      <c r="D23" s="44"/>
      <c r="E23" s="44"/>
      <c r="F23" s="44"/>
    </row>
    <row r="24" spans="1:6" s="38" customFormat="1" ht="25.5" x14ac:dyDescent="0.25">
      <c r="A24" s="43" t="s">
        <v>82</v>
      </c>
      <c r="B24" s="43"/>
      <c r="C24" s="44"/>
      <c r="D24" s="44"/>
      <c r="E24" s="44"/>
      <c r="F24" s="44"/>
    </row>
    <row r="25" spans="1:6" x14ac:dyDescent="0.25">
      <c r="A25" s="42" t="s">
        <v>83</v>
      </c>
      <c r="B25" s="42"/>
      <c r="C25" s="45"/>
      <c r="D25" s="45"/>
      <c r="E25" s="45"/>
      <c r="F25" s="45"/>
    </row>
    <row r="26" spans="1:6" s="38" customFormat="1" x14ac:dyDescent="0.25">
      <c r="A26" s="43" t="s">
        <v>84</v>
      </c>
      <c r="B26" s="43"/>
      <c r="C26" s="44"/>
      <c r="D26" s="44"/>
      <c r="E26" s="44"/>
      <c r="F26" s="102"/>
    </row>
    <row r="27" spans="1:6" s="38" customFormat="1" x14ac:dyDescent="0.25">
      <c r="A27" s="43" t="s">
        <v>85</v>
      </c>
      <c r="B27" s="43"/>
      <c r="C27" s="44"/>
      <c r="D27" s="44"/>
      <c r="E27" s="44"/>
      <c r="F27" s="44"/>
    </row>
    <row r="28" spans="1:6" s="38" customFormat="1" x14ac:dyDescent="0.25">
      <c r="A28" s="43" t="s">
        <v>86</v>
      </c>
      <c r="B28" s="43"/>
      <c r="C28" s="44"/>
      <c r="D28" s="44"/>
      <c r="E28" s="44"/>
      <c r="F28" s="44"/>
    </row>
    <row r="29" spans="1:6" s="38" customFormat="1" x14ac:dyDescent="0.25">
      <c r="A29" s="43" t="s">
        <v>87</v>
      </c>
      <c r="B29" s="43"/>
      <c r="C29" s="44"/>
      <c r="D29" s="44"/>
      <c r="E29" s="44"/>
      <c r="F29" s="44"/>
    </row>
    <row r="30" spans="1:6" s="38" customFormat="1" x14ac:dyDescent="0.25">
      <c r="A30" s="43" t="s">
        <v>88</v>
      </c>
      <c r="B30" s="43"/>
      <c r="C30" s="44"/>
      <c r="D30" s="44"/>
      <c r="E30" s="44"/>
      <c r="F30" s="44"/>
    </row>
    <row r="31" spans="1:6" s="38" customFormat="1" ht="25.5" x14ac:dyDescent="0.25">
      <c r="A31" s="43" t="s">
        <v>89</v>
      </c>
      <c r="B31" s="43"/>
      <c r="C31" s="44"/>
      <c r="D31" s="44"/>
      <c r="E31" s="44"/>
      <c r="F31" s="44"/>
    </row>
    <row r="32" spans="1:6" x14ac:dyDescent="0.25">
      <c r="A32" s="42" t="s">
        <v>90</v>
      </c>
      <c r="B32" s="42"/>
      <c r="C32" s="45"/>
      <c r="D32" s="45"/>
      <c r="E32" s="45"/>
      <c r="F32" s="45"/>
    </row>
    <row r="33" spans="1:6" s="38" customFormat="1" x14ac:dyDescent="0.25">
      <c r="A33" s="43" t="s">
        <v>91</v>
      </c>
      <c r="B33" s="43"/>
      <c r="C33" s="44"/>
      <c r="D33" s="44"/>
      <c r="E33" s="44"/>
      <c r="F33" s="44"/>
    </row>
    <row r="34" spans="1:6" s="38" customFormat="1" x14ac:dyDescent="0.25">
      <c r="A34" s="43" t="s">
        <v>92</v>
      </c>
      <c r="B34" s="43"/>
      <c r="C34" s="44"/>
      <c r="D34" s="44"/>
      <c r="E34" s="44"/>
      <c r="F34" s="44"/>
    </row>
    <row r="35" spans="1:6" s="38" customFormat="1" x14ac:dyDescent="0.25">
      <c r="A35" s="43" t="s">
        <v>93</v>
      </c>
      <c r="B35" s="43"/>
      <c r="C35" s="44"/>
      <c r="D35" s="44"/>
      <c r="E35" s="44"/>
      <c r="F35" s="44"/>
    </row>
    <row r="36" spans="1:6" s="38" customFormat="1" x14ac:dyDescent="0.25">
      <c r="A36" s="43" t="s">
        <v>94</v>
      </c>
      <c r="B36" s="43"/>
      <c r="C36" s="44"/>
      <c r="D36" s="44"/>
      <c r="E36" s="44"/>
      <c r="F36" s="44"/>
    </row>
    <row r="37" spans="1:6" s="38" customFormat="1" ht="25.5" x14ac:dyDescent="0.25">
      <c r="A37" s="43" t="s">
        <v>95</v>
      </c>
      <c r="B37" s="43"/>
      <c r="C37" s="44"/>
      <c r="D37" s="44"/>
      <c r="E37" s="44"/>
      <c r="F37" s="44"/>
    </row>
    <row r="38" spans="1:6" s="38" customFormat="1" ht="25.5" x14ac:dyDescent="0.25">
      <c r="A38" s="43" t="s">
        <v>96</v>
      </c>
      <c r="B38" s="43"/>
      <c r="C38" s="44"/>
      <c r="D38" s="44"/>
      <c r="E38" s="44"/>
      <c r="F38" s="44"/>
    </row>
    <row r="39" spans="1:6" x14ac:dyDescent="0.25">
      <c r="A39" s="42" t="s">
        <v>97</v>
      </c>
      <c r="B39" s="42"/>
      <c r="C39" s="45"/>
      <c r="D39" s="45"/>
      <c r="E39" s="45"/>
      <c r="F39" s="45"/>
    </row>
    <row r="40" spans="1:6" s="38" customFormat="1" x14ac:dyDescent="0.25">
      <c r="A40" s="43" t="s">
        <v>98</v>
      </c>
      <c r="B40" s="59">
        <v>1477259.16</v>
      </c>
      <c r="C40" s="103">
        <v>2885432.08</v>
      </c>
      <c r="D40" s="59">
        <v>1439056.15</v>
      </c>
      <c r="E40" s="59">
        <f>D40/B40*100</f>
        <v>97.413926341807212</v>
      </c>
      <c r="F40" s="59">
        <f>D40/C40*100</f>
        <v>49.873159724487422</v>
      </c>
    </row>
    <row r="41" spans="1:6" s="38" customFormat="1" x14ac:dyDescent="0.25">
      <c r="A41" s="43" t="s">
        <v>99</v>
      </c>
      <c r="B41" s="43"/>
      <c r="C41" s="102"/>
      <c r="D41" s="44"/>
      <c r="E41" s="44"/>
      <c r="F41" s="44"/>
    </row>
    <row r="42" spans="1:6" s="38" customFormat="1" ht="25.5" x14ac:dyDescent="0.25">
      <c r="A42" s="43" t="s">
        <v>100</v>
      </c>
      <c r="B42" s="43"/>
      <c r="C42" s="44"/>
      <c r="D42" s="44"/>
      <c r="E42" s="44"/>
      <c r="F42" s="44"/>
    </row>
    <row r="43" spans="1:6" s="38" customFormat="1" x14ac:dyDescent="0.25">
      <c r="A43" s="43" t="s">
        <v>101</v>
      </c>
      <c r="B43" s="43"/>
      <c r="C43" s="44"/>
      <c r="D43" s="44"/>
      <c r="E43" s="44"/>
      <c r="F43" s="44"/>
    </row>
    <row r="44" spans="1:6" s="38" customFormat="1" ht="25.5" x14ac:dyDescent="0.25">
      <c r="A44" s="43" t="s">
        <v>102</v>
      </c>
      <c r="B44" s="43"/>
      <c r="C44" s="44"/>
      <c r="D44" s="44"/>
      <c r="E44" s="44"/>
      <c r="F44" s="44"/>
    </row>
    <row r="45" spans="1:6" s="38" customFormat="1" x14ac:dyDescent="0.25">
      <c r="A45" s="43" t="s">
        <v>103</v>
      </c>
      <c r="B45" s="43"/>
      <c r="C45" s="44"/>
      <c r="D45" s="44"/>
      <c r="E45" s="44"/>
      <c r="F45" s="44"/>
    </row>
    <row r="46" spans="1:6" s="38" customFormat="1" x14ac:dyDescent="0.25">
      <c r="A46" s="43" t="s">
        <v>104</v>
      </c>
      <c r="B46" s="43"/>
      <c r="C46" s="44"/>
      <c r="D46" s="44"/>
      <c r="E46" s="44"/>
      <c r="F46" s="44"/>
    </row>
    <row r="47" spans="1:6" s="38" customFormat="1" ht="25.5" x14ac:dyDescent="0.25">
      <c r="A47" s="43" t="s">
        <v>105</v>
      </c>
      <c r="B47" s="43"/>
      <c r="C47" s="44"/>
      <c r="D47" s="44"/>
      <c r="E47" s="44"/>
      <c r="F47" s="44"/>
    </row>
    <row r="48" spans="1:6" x14ac:dyDescent="0.25">
      <c r="A48" s="42" t="s">
        <v>106</v>
      </c>
      <c r="B48" s="42"/>
      <c r="C48" s="45"/>
      <c r="D48" s="45"/>
      <c r="E48" s="45"/>
      <c r="F48" s="45"/>
    </row>
    <row r="49" spans="1:6" s="38" customFormat="1" x14ac:dyDescent="0.25">
      <c r="A49" s="43" t="s">
        <v>107</v>
      </c>
      <c r="B49" s="43"/>
      <c r="C49" s="44"/>
      <c r="D49" s="44"/>
      <c r="E49" s="44"/>
      <c r="F49" s="44"/>
    </row>
    <row r="50" spans="1:6" s="38" customFormat="1" x14ac:dyDescent="0.25">
      <c r="A50" s="43" t="s">
        <v>108</v>
      </c>
      <c r="B50" s="43"/>
      <c r="C50" s="44"/>
      <c r="D50" s="44"/>
      <c r="E50" s="44"/>
      <c r="F50" s="44"/>
    </row>
    <row r="51" spans="1:6" s="38" customFormat="1" x14ac:dyDescent="0.25">
      <c r="A51" s="43" t="s">
        <v>109</v>
      </c>
      <c r="B51" s="43"/>
      <c r="C51" s="44"/>
      <c r="D51" s="44"/>
      <c r="E51" s="44"/>
      <c r="F51" s="44"/>
    </row>
    <row r="52" spans="1:6" s="38" customFormat="1" x14ac:dyDescent="0.25">
      <c r="A52" s="43" t="s">
        <v>110</v>
      </c>
      <c r="B52" s="43"/>
      <c r="C52" s="44"/>
      <c r="D52" s="44"/>
      <c r="E52" s="44"/>
      <c r="F52" s="44"/>
    </row>
    <row r="53" spans="1:6" s="38" customFormat="1" x14ac:dyDescent="0.25">
      <c r="A53" s="43" t="s">
        <v>111</v>
      </c>
      <c r="B53" s="43"/>
      <c r="C53" s="44"/>
      <c r="D53" s="44"/>
      <c r="E53" s="44"/>
      <c r="F53" s="44"/>
    </row>
    <row r="54" spans="1:6" s="38" customFormat="1" x14ac:dyDescent="0.25">
      <c r="A54" s="43" t="s">
        <v>112</v>
      </c>
      <c r="B54" s="43"/>
      <c r="C54" s="44"/>
      <c r="D54" s="44"/>
      <c r="E54" s="44"/>
      <c r="F54" s="44"/>
    </row>
    <row r="55" spans="1:6" s="38" customFormat="1" ht="38.25" x14ac:dyDescent="0.25">
      <c r="A55" s="43" t="s">
        <v>113</v>
      </c>
      <c r="B55" s="43"/>
      <c r="C55" s="44"/>
      <c r="D55" s="44"/>
      <c r="E55" s="44"/>
      <c r="F55" s="44"/>
    </row>
    <row r="56" spans="1:6" s="38" customFormat="1" x14ac:dyDescent="0.25">
      <c r="A56" s="43" t="s">
        <v>114</v>
      </c>
      <c r="B56" s="43"/>
      <c r="C56" s="44"/>
      <c r="D56" s="44"/>
      <c r="E56" s="44"/>
      <c r="F56" s="44"/>
    </row>
    <row r="57" spans="1:6" s="38" customFormat="1" ht="25.5" x14ac:dyDescent="0.25">
      <c r="A57" s="43" t="s">
        <v>115</v>
      </c>
      <c r="B57" s="43"/>
      <c r="C57" s="44"/>
      <c r="D57" s="44"/>
      <c r="E57" s="44"/>
      <c r="F57" s="44"/>
    </row>
    <row r="58" spans="1:6" x14ac:dyDescent="0.25">
      <c r="A58" s="46" t="s">
        <v>38</v>
      </c>
      <c r="B58" s="46"/>
      <c r="C58" s="44"/>
      <c r="D58" s="44"/>
      <c r="E58" s="44"/>
      <c r="F58" s="44"/>
    </row>
  </sheetData>
  <mergeCells count="4">
    <mergeCell ref="A7:F7"/>
    <mergeCell ref="A5:F5"/>
    <mergeCell ref="A3:F3"/>
    <mergeCell ref="A1:J1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4"/>
  <sheetViews>
    <sheetView workbookViewId="0">
      <selection activeCell="G7" sqref="G7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3" width="5.42578125" bestFit="1" customWidth="1"/>
    <col min="4" max="4" width="41" bestFit="1" customWidth="1"/>
    <col min="5" max="5" width="24.5703125" customWidth="1"/>
    <col min="6" max="6" width="25.28515625" customWidth="1"/>
    <col min="7" max="7" width="24.85546875" customWidth="1"/>
    <col min="8" max="8" width="19.7109375" customWidth="1"/>
    <col min="9" max="9" width="20" customWidth="1"/>
  </cols>
  <sheetData>
    <row r="1" spans="1:10" ht="42" customHeight="1" x14ac:dyDescent="0.25">
      <c r="A1" s="151" t="s">
        <v>190</v>
      </c>
      <c r="B1" s="151"/>
      <c r="C1" s="151"/>
      <c r="D1" s="151"/>
      <c r="E1" s="151"/>
      <c r="F1" s="151"/>
      <c r="G1" s="151"/>
      <c r="H1" s="151"/>
      <c r="I1" s="151"/>
      <c r="J1" s="151"/>
    </row>
    <row r="2" spans="1:10" ht="18" customHeight="1" x14ac:dyDescent="0.25">
      <c r="A2" s="4"/>
      <c r="B2" s="4"/>
      <c r="C2" s="4"/>
      <c r="D2" s="4"/>
      <c r="E2" s="22"/>
      <c r="F2" s="4"/>
      <c r="G2" s="4"/>
      <c r="H2" s="4"/>
      <c r="I2" s="4"/>
    </row>
    <row r="3" spans="1:10" ht="15.75" customHeight="1" x14ac:dyDescent="0.25">
      <c r="A3" s="151" t="s">
        <v>28</v>
      </c>
      <c r="B3" s="151"/>
      <c r="C3" s="151"/>
      <c r="D3" s="151"/>
      <c r="E3" s="151"/>
      <c r="F3" s="151"/>
      <c r="G3" s="151"/>
      <c r="H3" s="151"/>
      <c r="I3" s="151"/>
    </row>
    <row r="4" spans="1:10" ht="18" x14ac:dyDescent="0.25">
      <c r="A4" s="4"/>
      <c r="B4" s="4"/>
      <c r="C4" s="4"/>
      <c r="D4" s="4"/>
      <c r="E4" s="22"/>
      <c r="F4" s="4"/>
      <c r="G4" s="4"/>
      <c r="H4" s="5"/>
      <c r="I4" s="5"/>
    </row>
    <row r="5" spans="1:10" ht="18" customHeight="1" x14ac:dyDescent="0.25">
      <c r="A5" s="151" t="s">
        <v>24</v>
      </c>
      <c r="B5" s="151"/>
      <c r="C5" s="151"/>
      <c r="D5" s="151"/>
      <c r="E5" s="151"/>
      <c r="F5" s="151"/>
      <c r="G5" s="151"/>
      <c r="H5" s="151"/>
      <c r="I5" s="151"/>
    </row>
    <row r="6" spans="1:10" ht="18" x14ac:dyDescent="0.25">
      <c r="A6" s="4"/>
      <c r="B6" s="4"/>
      <c r="C6" s="4"/>
      <c r="D6" s="4"/>
      <c r="E6" s="22"/>
      <c r="F6" s="4"/>
      <c r="G6" s="4"/>
      <c r="H6" s="5"/>
      <c r="I6" s="5"/>
    </row>
    <row r="7" spans="1:10" ht="25.5" x14ac:dyDescent="0.25">
      <c r="A7" s="18" t="s">
        <v>9</v>
      </c>
      <c r="B7" s="17" t="s">
        <v>10</v>
      </c>
      <c r="C7" s="17" t="s">
        <v>11</v>
      </c>
      <c r="D7" s="17" t="s">
        <v>41</v>
      </c>
      <c r="E7" s="18" t="s">
        <v>189</v>
      </c>
      <c r="F7" s="18" t="s">
        <v>188</v>
      </c>
      <c r="G7" s="18" t="s">
        <v>191</v>
      </c>
      <c r="H7" s="18" t="s">
        <v>187</v>
      </c>
      <c r="I7" s="18" t="s">
        <v>187</v>
      </c>
    </row>
    <row r="8" spans="1:10" ht="25.5" x14ac:dyDescent="0.25">
      <c r="A8" s="9">
        <v>8</v>
      </c>
      <c r="B8" s="9"/>
      <c r="C8" s="9"/>
      <c r="D8" s="9" t="s">
        <v>25</v>
      </c>
      <c r="E8" s="9"/>
      <c r="F8" s="8"/>
      <c r="G8" s="8"/>
      <c r="H8" s="8"/>
      <c r="I8" s="8"/>
    </row>
    <row r="9" spans="1:10" s="39" customFormat="1" ht="25.5" x14ac:dyDescent="0.25">
      <c r="A9" s="14"/>
      <c r="B9" s="14">
        <v>81</v>
      </c>
      <c r="C9" s="14"/>
      <c r="D9" s="14" t="s">
        <v>68</v>
      </c>
      <c r="E9" s="14"/>
      <c r="F9" s="8"/>
      <c r="G9" s="8"/>
      <c r="H9" s="8"/>
      <c r="I9" s="8"/>
    </row>
    <row r="10" spans="1:10" x14ac:dyDescent="0.25">
      <c r="A10" s="9"/>
      <c r="B10" s="9"/>
      <c r="C10" s="16" t="s">
        <v>49</v>
      </c>
      <c r="D10" s="16" t="s">
        <v>50</v>
      </c>
      <c r="E10" s="16"/>
      <c r="F10" s="8"/>
      <c r="G10" s="8"/>
      <c r="H10" s="8"/>
      <c r="I10" s="8"/>
    </row>
    <row r="11" spans="1:10" x14ac:dyDescent="0.25">
      <c r="A11" s="9"/>
      <c r="B11" s="25" t="s">
        <v>38</v>
      </c>
      <c r="C11" s="16"/>
      <c r="D11" s="16"/>
      <c r="E11" s="16"/>
      <c r="F11" s="8"/>
      <c r="G11" s="8"/>
      <c r="H11" s="8"/>
      <c r="I11" s="8"/>
    </row>
    <row r="12" spans="1:10" x14ac:dyDescent="0.25">
      <c r="A12" s="9"/>
      <c r="B12" s="14">
        <v>84</v>
      </c>
      <c r="C12" s="14"/>
      <c r="D12" s="14" t="s">
        <v>32</v>
      </c>
      <c r="E12" s="14"/>
      <c r="F12" s="8"/>
      <c r="G12" s="8"/>
      <c r="H12" s="8"/>
      <c r="I12" s="8"/>
    </row>
    <row r="13" spans="1:10" ht="25.5" x14ac:dyDescent="0.25">
      <c r="A13" s="10"/>
      <c r="B13" s="10"/>
      <c r="C13" s="11" t="s">
        <v>66</v>
      </c>
      <c r="D13" s="15" t="s">
        <v>67</v>
      </c>
      <c r="E13" s="15"/>
      <c r="F13" s="8"/>
      <c r="G13" s="8"/>
      <c r="H13" s="8"/>
      <c r="I13" s="8"/>
    </row>
    <row r="14" spans="1:10" ht="25.5" x14ac:dyDescent="0.25">
      <c r="A14" s="12">
        <v>5</v>
      </c>
      <c r="B14" s="13"/>
      <c r="C14" s="13"/>
      <c r="D14" s="23" t="s">
        <v>26</v>
      </c>
      <c r="E14" s="23"/>
      <c r="F14" s="8"/>
      <c r="G14" s="8"/>
      <c r="H14" s="8"/>
      <c r="I14" s="8"/>
    </row>
    <row r="15" spans="1:10" ht="25.5" x14ac:dyDescent="0.25">
      <c r="A15" s="14"/>
      <c r="B15" s="14">
        <v>54</v>
      </c>
      <c r="C15" s="14"/>
      <c r="D15" s="24" t="s">
        <v>33</v>
      </c>
      <c r="E15" s="24"/>
      <c r="F15" s="8"/>
      <c r="G15" s="8"/>
      <c r="H15" s="8"/>
      <c r="I15" s="8"/>
    </row>
    <row r="16" spans="1:10" x14ac:dyDescent="0.25">
      <c r="A16" s="10"/>
      <c r="B16" s="10"/>
      <c r="C16" s="11" t="s">
        <v>55</v>
      </c>
      <c r="D16" s="11" t="s">
        <v>13</v>
      </c>
      <c r="E16" s="11"/>
      <c r="F16" s="8"/>
      <c r="G16" s="8"/>
      <c r="H16" s="8"/>
      <c r="I16" s="8"/>
    </row>
    <row r="17" spans="1:9" x14ac:dyDescent="0.25">
      <c r="A17" s="10"/>
      <c r="B17" s="10"/>
      <c r="C17" s="16" t="s">
        <v>49</v>
      </c>
      <c r="D17" s="16" t="s">
        <v>50</v>
      </c>
      <c r="E17" s="16"/>
      <c r="F17" s="8"/>
      <c r="G17" s="8"/>
      <c r="H17" s="8"/>
      <c r="I17" s="8"/>
    </row>
    <row r="18" spans="1:9" x14ac:dyDescent="0.25">
      <c r="A18" s="14"/>
      <c r="B18" s="14"/>
      <c r="C18" s="11" t="s">
        <v>60</v>
      </c>
      <c r="D18" s="11" t="s">
        <v>61</v>
      </c>
      <c r="E18" s="11"/>
      <c r="F18" s="8"/>
      <c r="G18" s="8"/>
      <c r="H18" s="8"/>
      <c r="I18" s="8"/>
    </row>
    <row r="19" spans="1:9" ht="25.5" x14ac:dyDescent="0.25">
      <c r="A19" s="10"/>
      <c r="B19" s="10"/>
      <c r="C19" s="11" t="s">
        <v>46</v>
      </c>
      <c r="D19" s="15" t="s">
        <v>47</v>
      </c>
      <c r="E19" s="15"/>
      <c r="F19" s="8"/>
      <c r="G19" s="8"/>
      <c r="H19" s="8"/>
      <c r="I19" s="8"/>
    </row>
    <row r="20" spans="1:9" x14ac:dyDescent="0.25">
      <c r="A20" s="10"/>
      <c r="B20" s="25"/>
      <c r="C20" s="11" t="s">
        <v>58</v>
      </c>
      <c r="D20" s="11" t="s">
        <v>59</v>
      </c>
      <c r="E20" s="11"/>
      <c r="F20" s="8"/>
      <c r="G20" s="8"/>
      <c r="H20" s="8"/>
      <c r="I20" s="8"/>
    </row>
    <row r="21" spans="1:9" x14ac:dyDescent="0.25">
      <c r="A21" s="10"/>
      <c r="B21" s="10"/>
      <c r="C21" s="11" t="s">
        <v>42</v>
      </c>
      <c r="D21" s="11" t="s">
        <v>43</v>
      </c>
      <c r="E21" s="11"/>
      <c r="F21" s="8"/>
      <c r="G21" s="8"/>
      <c r="H21" s="8"/>
      <c r="I21" s="8"/>
    </row>
    <row r="22" spans="1:9" x14ac:dyDescent="0.25">
      <c r="A22" s="10"/>
      <c r="B22" s="25"/>
      <c r="C22" s="11" t="s">
        <v>44</v>
      </c>
      <c r="D22" s="11" t="s">
        <v>45</v>
      </c>
      <c r="E22" s="11"/>
      <c r="F22" s="8"/>
      <c r="G22" s="8"/>
      <c r="H22" s="8"/>
      <c r="I22" s="8"/>
    </row>
    <row r="23" spans="1:9" s="38" customFormat="1" x14ac:dyDescent="0.25">
      <c r="A23" s="11"/>
      <c r="B23" s="16"/>
      <c r="C23" s="16" t="s">
        <v>53</v>
      </c>
      <c r="D23" s="16" t="s">
        <v>54</v>
      </c>
      <c r="E23" s="16"/>
      <c r="F23" s="37"/>
      <c r="G23" s="37"/>
      <c r="H23" s="37"/>
      <c r="I23" s="37"/>
    </row>
    <row r="24" spans="1:9" x14ac:dyDescent="0.25">
      <c r="A24" s="14"/>
      <c r="B24" s="14"/>
      <c r="C24" s="11" t="s">
        <v>56</v>
      </c>
      <c r="D24" s="11" t="s">
        <v>57</v>
      </c>
      <c r="E24" s="11"/>
      <c r="F24" s="8"/>
      <c r="G24" s="8"/>
      <c r="H24" s="8"/>
      <c r="I24" s="8"/>
    </row>
  </sheetData>
  <mergeCells count="3">
    <mergeCell ref="A5:I5"/>
    <mergeCell ref="A3:I3"/>
    <mergeCell ref="A1:J1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56"/>
  <sheetViews>
    <sheetView workbookViewId="0">
      <selection activeCell="N104" sqref="N104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3" width="8.7109375" customWidth="1"/>
    <col min="4" max="4" width="30" customWidth="1"/>
    <col min="5" max="5" width="23.85546875" customWidth="1"/>
    <col min="6" max="7" width="25.28515625" customWidth="1"/>
    <col min="8" max="8" width="24.140625" customWidth="1"/>
  </cols>
  <sheetData>
    <row r="1" spans="1:12" ht="42" customHeight="1" x14ac:dyDescent="0.25">
      <c r="A1" s="188" t="s">
        <v>192</v>
      </c>
      <c r="B1" s="188"/>
      <c r="C1" s="188"/>
      <c r="D1" s="188"/>
      <c r="E1" s="188"/>
      <c r="F1" s="188"/>
      <c r="G1" s="188"/>
      <c r="H1" s="188"/>
    </row>
    <row r="2" spans="1:12" ht="18" x14ac:dyDescent="0.25">
      <c r="A2" s="133"/>
      <c r="B2" s="133"/>
      <c r="C2" s="133"/>
      <c r="D2" s="133"/>
      <c r="E2" s="133"/>
      <c r="F2" s="133"/>
      <c r="G2" s="133"/>
      <c r="H2" s="133"/>
    </row>
    <row r="3" spans="1:12" ht="18" customHeight="1" x14ac:dyDescent="0.25">
      <c r="A3" s="188" t="s">
        <v>27</v>
      </c>
      <c r="B3" s="188"/>
      <c r="C3" s="188"/>
      <c r="D3" s="188"/>
      <c r="E3" s="188"/>
      <c r="F3" s="188"/>
      <c r="G3" s="188"/>
      <c r="H3" s="188"/>
    </row>
    <row r="4" spans="1:12" ht="18" x14ac:dyDescent="0.25">
      <c r="A4" s="133"/>
      <c r="B4" s="133"/>
      <c r="C4" s="133"/>
      <c r="D4" s="133"/>
      <c r="E4" s="133"/>
      <c r="F4" s="133"/>
      <c r="G4" s="133"/>
      <c r="H4" s="133"/>
    </row>
    <row r="5" spans="1:12" ht="25.5" x14ac:dyDescent="0.25">
      <c r="A5" s="185" t="s">
        <v>29</v>
      </c>
      <c r="B5" s="186"/>
      <c r="C5" s="187"/>
      <c r="D5" s="134" t="s">
        <v>30</v>
      </c>
      <c r="E5" s="87" t="s">
        <v>189</v>
      </c>
      <c r="F5" s="87" t="s">
        <v>188</v>
      </c>
      <c r="G5" s="87" t="s">
        <v>191</v>
      </c>
      <c r="H5" s="87" t="s">
        <v>187</v>
      </c>
    </row>
    <row r="6" spans="1:12" ht="25.5" x14ac:dyDescent="0.25">
      <c r="A6" s="182" t="s">
        <v>133</v>
      </c>
      <c r="B6" s="183"/>
      <c r="C6" s="184"/>
      <c r="D6" s="135" t="s">
        <v>134</v>
      </c>
      <c r="E6" s="97">
        <f>E7+E11+E15+E19+E42+E46+E24+E50+E57+E61+E78+E85</f>
        <v>165414.16999999998</v>
      </c>
      <c r="F6" s="97">
        <f>F7+F11+F15+F19+F24+F42+F46+F50+F57+F61+F78+F85</f>
        <v>400428.28</v>
      </c>
      <c r="G6" s="97">
        <f>G7+G11+G15+G19+G42+G46+G24+G50+G57+G61+G78+G85</f>
        <v>200814.07</v>
      </c>
      <c r="H6" s="97">
        <f>G6/F6*100</f>
        <v>50.149822085493057</v>
      </c>
      <c r="J6" t="s">
        <v>130</v>
      </c>
    </row>
    <row r="7" spans="1:12" ht="27.75" customHeight="1" x14ac:dyDescent="0.25">
      <c r="A7" s="176" t="s">
        <v>135</v>
      </c>
      <c r="B7" s="177"/>
      <c r="C7" s="178"/>
      <c r="D7" s="131" t="s">
        <v>136</v>
      </c>
      <c r="E7" s="93">
        <f t="shared" ref="E7:G9" si="0">E8</f>
        <v>0</v>
      </c>
      <c r="F7" s="93">
        <f t="shared" si="0"/>
        <v>0</v>
      </c>
      <c r="G7" s="93">
        <f t="shared" si="0"/>
        <v>15000</v>
      </c>
      <c r="H7" s="93" t="e">
        <f t="shared" ref="H7:H15" si="1">G7/F7*100</f>
        <v>#DIV/0!</v>
      </c>
      <c r="K7" s="61"/>
      <c r="L7" s="61"/>
    </row>
    <row r="8" spans="1:12" x14ac:dyDescent="0.25">
      <c r="A8" s="170" t="s">
        <v>137</v>
      </c>
      <c r="B8" s="171"/>
      <c r="C8" s="172"/>
      <c r="D8" s="125" t="s">
        <v>138</v>
      </c>
      <c r="E8" s="94">
        <f t="shared" si="0"/>
        <v>0</v>
      </c>
      <c r="F8" s="94">
        <f t="shared" si="0"/>
        <v>0</v>
      </c>
      <c r="G8" s="94">
        <f t="shared" si="0"/>
        <v>15000</v>
      </c>
      <c r="H8" s="129" t="e">
        <f t="shared" si="1"/>
        <v>#DIV/0!</v>
      </c>
      <c r="K8" s="61"/>
      <c r="L8" s="61"/>
    </row>
    <row r="9" spans="1:12" ht="25.5" x14ac:dyDescent="0.25">
      <c r="A9" s="173">
        <v>4</v>
      </c>
      <c r="B9" s="174"/>
      <c r="C9" s="175"/>
      <c r="D9" s="126" t="s">
        <v>19</v>
      </c>
      <c r="E9" s="95">
        <f t="shared" si="0"/>
        <v>0</v>
      </c>
      <c r="F9" s="95">
        <f t="shared" si="0"/>
        <v>0</v>
      </c>
      <c r="G9" s="95">
        <f t="shared" si="0"/>
        <v>15000</v>
      </c>
      <c r="H9" s="130" t="e">
        <f t="shared" si="1"/>
        <v>#DIV/0!</v>
      </c>
      <c r="K9" t="s">
        <v>130</v>
      </c>
    </row>
    <row r="10" spans="1:12" ht="25.5" x14ac:dyDescent="0.25">
      <c r="A10" s="173">
        <v>45</v>
      </c>
      <c r="B10" s="174"/>
      <c r="C10" s="175"/>
      <c r="D10" s="126" t="s">
        <v>139</v>
      </c>
      <c r="E10" s="88">
        <v>0</v>
      </c>
      <c r="F10" s="88">
        <v>0</v>
      </c>
      <c r="G10" s="88">
        <v>15000</v>
      </c>
      <c r="H10" s="130" t="e">
        <f t="shared" si="1"/>
        <v>#DIV/0!</v>
      </c>
    </row>
    <row r="11" spans="1:12" ht="27" customHeight="1" x14ac:dyDescent="0.25">
      <c r="A11" s="176" t="s">
        <v>140</v>
      </c>
      <c r="B11" s="177"/>
      <c r="C11" s="178"/>
      <c r="D11" s="131" t="s">
        <v>141</v>
      </c>
      <c r="E11" s="93">
        <f t="shared" ref="E11:G13" si="2">E12</f>
        <v>0</v>
      </c>
      <c r="F11" s="93">
        <f t="shared" si="2"/>
        <v>0</v>
      </c>
      <c r="G11" s="93">
        <f t="shared" si="2"/>
        <v>420</v>
      </c>
      <c r="H11" s="93" t="e">
        <f t="shared" si="1"/>
        <v>#DIV/0!</v>
      </c>
    </row>
    <row r="12" spans="1:12" ht="14.25" customHeight="1" x14ac:dyDescent="0.25">
      <c r="A12" s="170" t="s">
        <v>142</v>
      </c>
      <c r="B12" s="171"/>
      <c r="C12" s="172"/>
      <c r="D12" s="125" t="s">
        <v>143</v>
      </c>
      <c r="E12" s="94">
        <f t="shared" si="2"/>
        <v>0</v>
      </c>
      <c r="F12" s="94">
        <f t="shared" si="2"/>
        <v>0</v>
      </c>
      <c r="G12" s="94">
        <f t="shared" si="2"/>
        <v>420</v>
      </c>
      <c r="H12" s="129" t="e">
        <f t="shared" si="1"/>
        <v>#DIV/0!</v>
      </c>
    </row>
    <row r="13" spans="1:12" ht="15" customHeight="1" x14ac:dyDescent="0.25">
      <c r="A13" s="173">
        <v>3</v>
      </c>
      <c r="B13" s="174"/>
      <c r="C13" s="175"/>
      <c r="D13" s="126" t="s">
        <v>17</v>
      </c>
      <c r="E13" s="95">
        <f t="shared" si="2"/>
        <v>0</v>
      </c>
      <c r="F13" s="95">
        <f t="shared" si="2"/>
        <v>0</v>
      </c>
      <c r="G13" s="95">
        <f t="shared" si="2"/>
        <v>420</v>
      </c>
      <c r="H13" s="130" t="e">
        <f t="shared" si="1"/>
        <v>#DIV/0!</v>
      </c>
    </row>
    <row r="14" spans="1:12" x14ac:dyDescent="0.25">
      <c r="A14" s="173">
        <v>32</v>
      </c>
      <c r="B14" s="174"/>
      <c r="C14" s="175"/>
      <c r="D14" s="126" t="s">
        <v>31</v>
      </c>
      <c r="E14" s="88">
        <v>0</v>
      </c>
      <c r="F14" s="88">
        <v>0</v>
      </c>
      <c r="G14" s="88">
        <v>420</v>
      </c>
      <c r="H14" s="130" t="e">
        <f t="shared" si="1"/>
        <v>#DIV/0!</v>
      </c>
    </row>
    <row r="15" spans="1:12" ht="30" customHeight="1" x14ac:dyDescent="0.25">
      <c r="A15" s="176" t="s">
        <v>144</v>
      </c>
      <c r="B15" s="177"/>
      <c r="C15" s="178"/>
      <c r="D15" s="131" t="s">
        <v>145</v>
      </c>
      <c r="E15" s="93">
        <f t="shared" ref="E15:G17" si="3">E16</f>
        <v>398.16</v>
      </c>
      <c r="F15" s="93">
        <f t="shared" si="3"/>
        <v>729.96</v>
      </c>
      <c r="G15" s="93">
        <f t="shared" si="3"/>
        <v>398.16</v>
      </c>
      <c r="H15" s="93">
        <f t="shared" si="1"/>
        <v>54.54545454545454</v>
      </c>
    </row>
    <row r="16" spans="1:12" ht="15" customHeight="1" x14ac:dyDescent="0.25">
      <c r="A16" s="170" t="s">
        <v>193</v>
      </c>
      <c r="B16" s="171"/>
      <c r="C16" s="172"/>
      <c r="D16" s="125" t="s">
        <v>143</v>
      </c>
      <c r="E16" s="94">
        <f t="shared" si="3"/>
        <v>398.16</v>
      </c>
      <c r="F16" s="94">
        <f t="shared" si="3"/>
        <v>729.96</v>
      </c>
      <c r="G16" s="94">
        <f t="shared" si="3"/>
        <v>398.16</v>
      </c>
      <c r="H16" s="129">
        <f t="shared" ref="H16:H60" si="4">G16/F16*100</f>
        <v>54.54545454545454</v>
      </c>
    </row>
    <row r="17" spans="1:14" x14ac:dyDescent="0.25">
      <c r="A17" s="173">
        <v>3</v>
      </c>
      <c r="B17" s="174"/>
      <c r="C17" s="175"/>
      <c r="D17" s="126" t="s">
        <v>17</v>
      </c>
      <c r="E17" s="95">
        <f t="shared" si="3"/>
        <v>398.16</v>
      </c>
      <c r="F17" s="95">
        <f t="shared" si="3"/>
        <v>729.96</v>
      </c>
      <c r="G17" s="95">
        <f t="shared" si="3"/>
        <v>398.16</v>
      </c>
      <c r="H17" s="130">
        <f t="shared" si="4"/>
        <v>54.54545454545454</v>
      </c>
    </row>
    <row r="18" spans="1:14" x14ac:dyDescent="0.25">
      <c r="A18" s="173">
        <v>31</v>
      </c>
      <c r="B18" s="174"/>
      <c r="C18" s="175"/>
      <c r="D18" s="126" t="s">
        <v>18</v>
      </c>
      <c r="E18" s="88">
        <v>398.16</v>
      </c>
      <c r="F18" s="88">
        <v>729.96</v>
      </c>
      <c r="G18" s="88">
        <v>398.16</v>
      </c>
      <c r="H18" s="130">
        <f t="shared" si="4"/>
        <v>54.54545454545454</v>
      </c>
    </row>
    <row r="19" spans="1:14" ht="25.5" x14ac:dyDescent="0.25">
      <c r="A19" s="176" t="s">
        <v>146</v>
      </c>
      <c r="B19" s="177"/>
      <c r="C19" s="178"/>
      <c r="D19" s="131" t="s">
        <v>147</v>
      </c>
      <c r="E19" s="93">
        <f t="shared" ref="E19:G20" si="5">E20</f>
        <v>90</v>
      </c>
      <c r="F19" s="93">
        <f t="shared" si="5"/>
        <v>32329.239999999998</v>
      </c>
      <c r="G19" s="93">
        <f t="shared" si="5"/>
        <v>17457.63</v>
      </c>
      <c r="H19" s="93">
        <f t="shared" ref="H19:H23" si="6">G19/F19*100</f>
        <v>53.999506329254885</v>
      </c>
    </row>
    <row r="20" spans="1:14" x14ac:dyDescent="0.25">
      <c r="A20" s="170" t="s">
        <v>142</v>
      </c>
      <c r="B20" s="171"/>
      <c r="C20" s="172"/>
      <c r="D20" s="125" t="s">
        <v>148</v>
      </c>
      <c r="E20" s="94">
        <f t="shared" si="5"/>
        <v>90</v>
      </c>
      <c r="F20" s="94">
        <f t="shared" si="5"/>
        <v>32329.239999999998</v>
      </c>
      <c r="G20" s="94">
        <f t="shared" si="5"/>
        <v>17457.63</v>
      </c>
      <c r="H20" s="129">
        <f t="shared" si="6"/>
        <v>53.999506329254885</v>
      </c>
    </row>
    <row r="21" spans="1:14" x14ac:dyDescent="0.25">
      <c r="A21" s="173">
        <v>3</v>
      </c>
      <c r="B21" s="174"/>
      <c r="C21" s="175"/>
      <c r="D21" s="126" t="s">
        <v>17</v>
      </c>
      <c r="E21" s="95">
        <f>E22+E23</f>
        <v>90</v>
      </c>
      <c r="F21" s="95">
        <f>F22+F23</f>
        <v>32329.239999999998</v>
      </c>
      <c r="G21" s="95">
        <f>G22+G23</f>
        <v>17457.63</v>
      </c>
      <c r="H21" s="130">
        <f t="shared" si="6"/>
        <v>53.999506329254885</v>
      </c>
    </row>
    <row r="22" spans="1:14" x14ac:dyDescent="0.25">
      <c r="A22" s="173">
        <v>31</v>
      </c>
      <c r="B22" s="174"/>
      <c r="C22" s="175"/>
      <c r="D22" s="126" t="s">
        <v>18</v>
      </c>
      <c r="E22" s="88">
        <v>0</v>
      </c>
      <c r="F22" s="88">
        <v>28942.44</v>
      </c>
      <c r="G22" s="88">
        <v>17255.830000000002</v>
      </c>
      <c r="H22" s="130">
        <f t="shared" si="6"/>
        <v>59.621199871192623</v>
      </c>
    </row>
    <row r="23" spans="1:14" x14ac:dyDescent="0.25">
      <c r="A23" s="127">
        <v>32</v>
      </c>
      <c r="B23" s="128"/>
      <c r="C23" s="126"/>
      <c r="D23" s="126" t="s">
        <v>31</v>
      </c>
      <c r="E23" s="88">
        <v>90</v>
      </c>
      <c r="F23" s="88">
        <v>3386.8</v>
      </c>
      <c r="G23" s="88">
        <v>201.8</v>
      </c>
      <c r="H23" s="130">
        <f t="shared" si="6"/>
        <v>5.958426833589229</v>
      </c>
    </row>
    <row r="24" spans="1:14" ht="15" customHeight="1" x14ac:dyDescent="0.25">
      <c r="A24" s="176" t="s">
        <v>150</v>
      </c>
      <c r="B24" s="177"/>
      <c r="C24" s="178"/>
      <c r="D24" s="131" t="s">
        <v>149</v>
      </c>
      <c r="E24" s="93">
        <f>E25+E32+E38</f>
        <v>59786.97</v>
      </c>
      <c r="F24" s="93">
        <f>F25+F32+F38+F28</f>
        <v>108002.94</v>
      </c>
      <c r="G24" s="93">
        <f>G25+G28+G32+G38</f>
        <v>62366.17</v>
      </c>
      <c r="H24" s="93">
        <f t="shared" si="4"/>
        <v>57.744881759700242</v>
      </c>
    </row>
    <row r="25" spans="1:14" ht="15.75" customHeight="1" x14ac:dyDescent="0.25">
      <c r="A25" s="170" t="s">
        <v>201</v>
      </c>
      <c r="B25" s="171"/>
      <c r="C25" s="172"/>
      <c r="D25" s="125" t="s">
        <v>143</v>
      </c>
      <c r="E25" s="94">
        <f>E26+E36</f>
        <v>0</v>
      </c>
      <c r="F25" s="94">
        <f>F26+F36</f>
        <v>0</v>
      </c>
      <c r="G25" s="94">
        <f>G26</f>
        <v>1443.86</v>
      </c>
      <c r="H25" s="129" t="e">
        <f t="shared" si="4"/>
        <v>#DIV/0!</v>
      </c>
    </row>
    <row r="26" spans="1:14" ht="15" customHeight="1" x14ac:dyDescent="0.25">
      <c r="A26" s="173">
        <v>3</v>
      </c>
      <c r="B26" s="174"/>
      <c r="C26" s="175"/>
      <c r="D26" s="126" t="s">
        <v>17</v>
      </c>
      <c r="E26" s="95">
        <f>E27</f>
        <v>0</v>
      </c>
      <c r="F26" s="95">
        <f>F27</f>
        <v>0</v>
      </c>
      <c r="G26" s="95">
        <f>G27</f>
        <v>1443.86</v>
      </c>
      <c r="H26" s="130" t="e">
        <f t="shared" si="4"/>
        <v>#DIV/0!</v>
      </c>
    </row>
    <row r="27" spans="1:14" x14ac:dyDescent="0.25">
      <c r="A27" s="173">
        <v>31</v>
      </c>
      <c r="B27" s="174"/>
      <c r="C27" s="175"/>
      <c r="D27" s="126" t="s">
        <v>18</v>
      </c>
      <c r="E27" s="88">
        <v>0</v>
      </c>
      <c r="F27" s="88">
        <v>0</v>
      </c>
      <c r="G27" s="88">
        <v>1443.86</v>
      </c>
      <c r="H27" s="130" t="e">
        <f t="shared" si="4"/>
        <v>#DIV/0!</v>
      </c>
    </row>
    <row r="28" spans="1:14" ht="25.5" x14ac:dyDescent="0.25">
      <c r="A28" s="170" t="s">
        <v>204</v>
      </c>
      <c r="B28" s="171"/>
      <c r="C28" s="172"/>
      <c r="D28" s="125" t="s">
        <v>153</v>
      </c>
      <c r="E28" s="94">
        <f t="shared" ref="E28:F28" si="7">E29</f>
        <v>0</v>
      </c>
      <c r="F28" s="94">
        <f t="shared" si="7"/>
        <v>30956.84</v>
      </c>
      <c r="G28" s="94">
        <f>G29</f>
        <v>32047.5</v>
      </c>
      <c r="H28" s="129">
        <f t="shared" ref="H28:H31" si="8">G28/F28*100</f>
        <v>103.52316321691748</v>
      </c>
    </row>
    <row r="29" spans="1:14" x14ac:dyDescent="0.25">
      <c r="A29" s="173">
        <v>3</v>
      </c>
      <c r="B29" s="174"/>
      <c r="C29" s="175"/>
      <c r="D29" s="126" t="s">
        <v>17</v>
      </c>
      <c r="E29" s="95">
        <f>E30+E31</f>
        <v>0</v>
      </c>
      <c r="F29" s="95">
        <f>F30+F31</f>
        <v>30956.84</v>
      </c>
      <c r="G29" s="95">
        <f>G30+G31</f>
        <v>32047.5</v>
      </c>
      <c r="H29" s="130">
        <f t="shared" si="8"/>
        <v>103.52316321691748</v>
      </c>
    </row>
    <row r="30" spans="1:14" x14ac:dyDescent="0.25">
      <c r="A30" s="127">
        <v>31</v>
      </c>
      <c r="B30" s="128"/>
      <c r="C30" s="126"/>
      <c r="D30" s="126" t="s">
        <v>18</v>
      </c>
      <c r="E30" s="95">
        <v>0</v>
      </c>
      <c r="F30" s="95">
        <v>6000</v>
      </c>
      <c r="G30" s="95">
        <v>29261.53</v>
      </c>
      <c r="H30" s="130">
        <f t="shared" si="8"/>
        <v>487.69216666666659</v>
      </c>
    </row>
    <row r="31" spans="1:14" x14ac:dyDescent="0.25">
      <c r="A31" s="173">
        <v>32</v>
      </c>
      <c r="B31" s="174"/>
      <c r="C31" s="175"/>
      <c r="D31" s="126" t="s">
        <v>31</v>
      </c>
      <c r="E31" s="88">
        <v>0</v>
      </c>
      <c r="F31" s="88">
        <v>24956.84</v>
      </c>
      <c r="G31" s="88">
        <v>2785.97</v>
      </c>
      <c r="H31" s="130">
        <f t="shared" si="8"/>
        <v>11.163152065726269</v>
      </c>
      <c r="N31" t="s">
        <v>130</v>
      </c>
    </row>
    <row r="32" spans="1:14" ht="23.25" customHeight="1" x14ac:dyDescent="0.25">
      <c r="A32" s="170" t="s">
        <v>203</v>
      </c>
      <c r="B32" s="171"/>
      <c r="C32" s="172"/>
      <c r="D32" s="125" t="s">
        <v>153</v>
      </c>
      <c r="E32" s="94">
        <f t="shared" ref="E32:F32" si="9">E33</f>
        <v>14287.06</v>
      </c>
      <c r="F32" s="94">
        <f t="shared" si="9"/>
        <v>0</v>
      </c>
      <c r="G32" s="94">
        <f>G33+G36</f>
        <v>15048.51</v>
      </c>
      <c r="H32" s="129" t="e">
        <f t="shared" si="4"/>
        <v>#DIV/0!</v>
      </c>
    </row>
    <row r="33" spans="1:10" x14ac:dyDescent="0.25">
      <c r="A33" s="173">
        <v>3</v>
      </c>
      <c r="B33" s="174"/>
      <c r="C33" s="175"/>
      <c r="D33" s="126" t="s">
        <v>17</v>
      </c>
      <c r="E33" s="95">
        <f>E34+E35</f>
        <v>14287.06</v>
      </c>
      <c r="F33" s="95">
        <f>F34+F35</f>
        <v>0</v>
      </c>
      <c r="G33" s="95">
        <f>G34+G35</f>
        <v>13786.26</v>
      </c>
      <c r="H33" s="130" t="e">
        <f t="shared" si="4"/>
        <v>#DIV/0!</v>
      </c>
    </row>
    <row r="34" spans="1:10" x14ac:dyDescent="0.25">
      <c r="A34" s="127">
        <v>31</v>
      </c>
      <c r="B34" s="128"/>
      <c r="C34" s="126"/>
      <c r="D34" s="126" t="s">
        <v>18</v>
      </c>
      <c r="E34" s="95">
        <v>0</v>
      </c>
      <c r="F34" s="95">
        <v>0</v>
      </c>
      <c r="G34" s="95">
        <v>13786.26</v>
      </c>
      <c r="H34" s="130" t="e">
        <f t="shared" si="4"/>
        <v>#DIV/0!</v>
      </c>
    </row>
    <row r="35" spans="1:10" x14ac:dyDescent="0.25">
      <c r="A35" s="173">
        <v>32</v>
      </c>
      <c r="B35" s="174"/>
      <c r="C35" s="175"/>
      <c r="D35" s="126" t="s">
        <v>31</v>
      </c>
      <c r="E35" s="88">
        <v>14287.06</v>
      </c>
      <c r="F35" s="88">
        <v>0</v>
      </c>
      <c r="G35" s="88">
        <v>0</v>
      </c>
      <c r="H35" s="130" t="e">
        <f t="shared" si="4"/>
        <v>#DIV/0!</v>
      </c>
    </row>
    <row r="36" spans="1:10" ht="25.5" x14ac:dyDescent="0.25">
      <c r="A36" s="173">
        <v>4</v>
      </c>
      <c r="B36" s="174"/>
      <c r="C36" s="175"/>
      <c r="D36" s="126" t="s">
        <v>151</v>
      </c>
      <c r="E36" s="95">
        <f>E37</f>
        <v>0</v>
      </c>
      <c r="F36" s="95">
        <f>F37</f>
        <v>0</v>
      </c>
      <c r="G36" s="95">
        <f>G37</f>
        <v>1262.25</v>
      </c>
      <c r="H36" s="130" t="e">
        <f>G36/F36*100</f>
        <v>#DIV/0!</v>
      </c>
    </row>
    <row r="37" spans="1:10" ht="25.5" x14ac:dyDescent="0.25">
      <c r="A37" s="173">
        <v>42</v>
      </c>
      <c r="B37" s="174"/>
      <c r="C37" s="175"/>
      <c r="D37" s="126" t="s">
        <v>40</v>
      </c>
      <c r="E37" s="88">
        <v>0</v>
      </c>
      <c r="F37" s="88">
        <v>0</v>
      </c>
      <c r="G37" s="88">
        <v>1262.25</v>
      </c>
      <c r="H37" s="130" t="e">
        <f>G37/F37*100</f>
        <v>#DIV/0!</v>
      </c>
    </row>
    <row r="38" spans="1:10" ht="23.25" customHeight="1" x14ac:dyDescent="0.25">
      <c r="A38" s="170" t="s">
        <v>200</v>
      </c>
      <c r="B38" s="171"/>
      <c r="C38" s="172"/>
      <c r="D38" s="125" t="s">
        <v>43</v>
      </c>
      <c r="E38" s="94">
        <f>E39</f>
        <v>45499.91</v>
      </c>
      <c r="F38" s="94">
        <f>F39</f>
        <v>77046.100000000006</v>
      </c>
      <c r="G38" s="94">
        <f>G39</f>
        <v>13826.3</v>
      </c>
      <c r="H38" s="129">
        <f t="shared" si="4"/>
        <v>17.945489778197725</v>
      </c>
    </row>
    <row r="39" spans="1:10" x14ac:dyDescent="0.25">
      <c r="A39" s="173">
        <v>3</v>
      </c>
      <c r="B39" s="174"/>
      <c r="C39" s="175"/>
      <c r="D39" s="126" t="s">
        <v>17</v>
      </c>
      <c r="E39" s="95">
        <f>E40+E41</f>
        <v>45499.91</v>
      </c>
      <c r="F39" s="95">
        <f>F40+F41</f>
        <v>77046.100000000006</v>
      </c>
      <c r="G39" s="95">
        <f>G40+G41</f>
        <v>13826.3</v>
      </c>
      <c r="H39" s="130">
        <f t="shared" si="4"/>
        <v>17.945489778197725</v>
      </c>
    </row>
    <row r="40" spans="1:10" x14ac:dyDescent="0.25">
      <c r="A40" s="173">
        <v>31</v>
      </c>
      <c r="B40" s="174"/>
      <c r="C40" s="175"/>
      <c r="D40" s="126" t="s">
        <v>18</v>
      </c>
      <c r="E40" s="88">
        <v>44037.97</v>
      </c>
      <c r="F40" s="88">
        <v>74146.100000000006</v>
      </c>
      <c r="G40" s="88">
        <v>0</v>
      </c>
      <c r="H40" s="130">
        <f t="shared" si="4"/>
        <v>0</v>
      </c>
    </row>
    <row r="41" spans="1:10" x14ac:dyDescent="0.25">
      <c r="A41" s="173">
        <v>32</v>
      </c>
      <c r="B41" s="174"/>
      <c r="C41" s="175"/>
      <c r="D41" s="126" t="s">
        <v>31</v>
      </c>
      <c r="E41" s="96">
        <v>1461.94</v>
      </c>
      <c r="F41" s="96">
        <v>2900</v>
      </c>
      <c r="G41" s="96">
        <v>13826.3</v>
      </c>
      <c r="H41" s="130">
        <f t="shared" si="4"/>
        <v>476.76896551724138</v>
      </c>
      <c r="J41" s="61"/>
    </row>
    <row r="42" spans="1:10" ht="25.5" x14ac:dyDescent="0.25">
      <c r="A42" s="182" t="s">
        <v>155</v>
      </c>
      <c r="B42" s="183"/>
      <c r="C42" s="184"/>
      <c r="D42" s="135" t="s">
        <v>156</v>
      </c>
      <c r="E42" s="97">
        <f t="shared" ref="E42:G59" si="10">E43</f>
        <v>0</v>
      </c>
      <c r="F42" s="97">
        <f t="shared" ref="F42:F59" si="11">F43</f>
        <v>36585.61</v>
      </c>
      <c r="G42" s="97">
        <f t="shared" si="10"/>
        <v>0</v>
      </c>
      <c r="H42" s="97">
        <f t="shared" si="4"/>
        <v>0</v>
      </c>
    </row>
    <row r="43" spans="1:10" ht="25.5" x14ac:dyDescent="0.25">
      <c r="A43" s="170" t="s">
        <v>154</v>
      </c>
      <c r="B43" s="171"/>
      <c r="C43" s="172"/>
      <c r="D43" s="125" t="s">
        <v>43</v>
      </c>
      <c r="E43" s="94">
        <f t="shared" si="10"/>
        <v>0</v>
      </c>
      <c r="F43" s="94">
        <f t="shared" si="11"/>
        <v>36585.61</v>
      </c>
      <c r="G43" s="94">
        <f t="shared" si="10"/>
        <v>0</v>
      </c>
      <c r="H43" s="129">
        <f t="shared" si="4"/>
        <v>0</v>
      </c>
    </row>
    <row r="44" spans="1:10" ht="25.5" x14ac:dyDescent="0.25">
      <c r="A44" s="173">
        <v>4</v>
      </c>
      <c r="B44" s="174"/>
      <c r="C44" s="175"/>
      <c r="D44" s="126" t="s">
        <v>19</v>
      </c>
      <c r="E44" s="95">
        <f t="shared" si="10"/>
        <v>0</v>
      </c>
      <c r="F44" s="95">
        <f t="shared" si="11"/>
        <v>36585.61</v>
      </c>
      <c r="G44" s="95">
        <f t="shared" si="10"/>
        <v>0</v>
      </c>
      <c r="H44" s="130">
        <f t="shared" si="4"/>
        <v>0</v>
      </c>
    </row>
    <row r="45" spans="1:10" ht="25.5" x14ac:dyDescent="0.25">
      <c r="A45" s="173">
        <v>42</v>
      </c>
      <c r="B45" s="174"/>
      <c r="C45" s="175"/>
      <c r="D45" s="126" t="s">
        <v>40</v>
      </c>
      <c r="E45" s="88">
        <v>0</v>
      </c>
      <c r="F45" s="88">
        <v>36585.61</v>
      </c>
      <c r="G45" s="88">
        <v>0</v>
      </c>
      <c r="H45" s="130">
        <f t="shared" si="4"/>
        <v>0</v>
      </c>
    </row>
    <row r="46" spans="1:10" x14ac:dyDescent="0.25">
      <c r="A46" s="182" t="s">
        <v>181</v>
      </c>
      <c r="B46" s="183"/>
      <c r="C46" s="184"/>
      <c r="D46" s="135" t="s">
        <v>182</v>
      </c>
      <c r="E46" s="97">
        <f t="shared" si="10"/>
        <v>0</v>
      </c>
      <c r="F46" s="97">
        <f t="shared" si="11"/>
        <v>0</v>
      </c>
      <c r="G46" s="97">
        <f t="shared" si="10"/>
        <v>0</v>
      </c>
      <c r="H46" s="97" t="e">
        <f t="shared" si="4"/>
        <v>#DIV/0!</v>
      </c>
    </row>
    <row r="47" spans="1:10" x14ac:dyDescent="0.25">
      <c r="A47" s="170" t="s">
        <v>183</v>
      </c>
      <c r="B47" s="171"/>
      <c r="C47" s="172"/>
      <c r="D47" s="125" t="s">
        <v>129</v>
      </c>
      <c r="E47" s="94">
        <f t="shared" si="10"/>
        <v>0</v>
      </c>
      <c r="F47" s="94">
        <f t="shared" si="11"/>
        <v>0</v>
      </c>
      <c r="G47" s="94">
        <f t="shared" si="10"/>
        <v>0</v>
      </c>
      <c r="H47" s="129" t="e">
        <f t="shared" si="4"/>
        <v>#DIV/0!</v>
      </c>
    </row>
    <row r="48" spans="1:10" x14ac:dyDescent="0.25">
      <c r="A48" s="173">
        <v>3</v>
      </c>
      <c r="B48" s="174"/>
      <c r="C48" s="175"/>
      <c r="D48" s="126" t="s">
        <v>17</v>
      </c>
      <c r="E48" s="95">
        <f t="shared" si="10"/>
        <v>0</v>
      </c>
      <c r="F48" s="95">
        <f t="shared" si="11"/>
        <v>0</v>
      </c>
      <c r="G48" s="95">
        <f t="shared" si="10"/>
        <v>0</v>
      </c>
      <c r="H48" s="130" t="e">
        <f t="shared" si="4"/>
        <v>#DIV/0!</v>
      </c>
    </row>
    <row r="49" spans="1:8" x14ac:dyDescent="0.25">
      <c r="A49" s="173">
        <v>32</v>
      </c>
      <c r="B49" s="174"/>
      <c r="C49" s="175"/>
      <c r="D49" s="126" t="s">
        <v>31</v>
      </c>
      <c r="E49" s="88">
        <v>0</v>
      </c>
      <c r="F49" s="88">
        <v>0</v>
      </c>
      <c r="G49" s="88">
        <v>0</v>
      </c>
      <c r="H49" s="130" t="e">
        <f t="shared" si="4"/>
        <v>#DIV/0!</v>
      </c>
    </row>
    <row r="50" spans="1:8" ht="25.5" x14ac:dyDescent="0.25">
      <c r="A50" s="182" t="s">
        <v>157</v>
      </c>
      <c r="B50" s="183"/>
      <c r="C50" s="184"/>
      <c r="D50" s="135" t="s">
        <v>158</v>
      </c>
      <c r="E50" s="97">
        <f>E51+E54</f>
        <v>80091.61</v>
      </c>
      <c r="F50" s="97">
        <f>F51+F54</f>
        <v>163077.95000000001</v>
      </c>
      <c r="G50" s="97">
        <f>G51+G54</f>
        <v>73211.19</v>
      </c>
      <c r="H50" s="97">
        <f t="shared" si="4"/>
        <v>44.893371544099004</v>
      </c>
    </row>
    <row r="51" spans="1:8" ht="25.5" x14ac:dyDescent="0.25">
      <c r="A51" s="170" t="s">
        <v>142</v>
      </c>
      <c r="B51" s="171"/>
      <c r="C51" s="172"/>
      <c r="D51" s="125" t="s">
        <v>43</v>
      </c>
      <c r="E51" s="94">
        <f t="shared" si="10"/>
        <v>0</v>
      </c>
      <c r="F51" s="94">
        <f t="shared" si="11"/>
        <v>163077.95000000001</v>
      </c>
      <c r="G51" s="94">
        <f t="shared" si="10"/>
        <v>73211.19</v>
      </c>
      <c r="H51" s="129">
        <f t="shared" si="4"/>
        <v>44.893371544099004</v>
      </c>
    </row>
    <row r="52" spans="1:8" x14ac:dyDescent="0.25">
      <c r="A52" s="173">
        <v>3</v>
      </c>
      <c r="B52" s="174"/>
      <c r="C52" s="175"/>
      <c r="D52" s="126" t="s">
        <v>17</v>
      </c>
      <c r="E52" s="95">
        <f t="shared" si="10"/>
        <v>0</v>
      </c>
      <c r="F52" s="95">
        <f t="shared" si="11"/>
        <v>163077.95000000001</v>
      </c>
      <c r="G52" s="95">
        <f t="shared" si="10"/>
        <v>73211.19</v>
      </c>
      <c r="H52" s="130">
        <f t="shared" si="4"/>
        <v>44.893371544099004</v>
      </c>
    </row>
    <row r="53" spans="1:8" x14ac:dyDescent="0.25">
      <c r="A53" s="173">
        <v>32</v>
      </c>
      <c r="B53" s="174"/>
      <c r="C53" s="175"/>
      <c r="D53" s="126" t="s">
        <v>31</v>
      </c>
      <c r="E53" s="88">
        <v>0</v>
      </c>
      <c r="F53" s="88">
        <v>163077.95000000001</v>
      </c>
      <c r="G53" s="88">
        <v>73211.19</v>
      </c>
      <c r="H53" s="130">
        <f t="shared" si="4"/>
        <v>44.893371544099004</v>
      </c>
    </row>
    <row r="54" spans="1:8" ht="25.5" x14ac:dyDescent="0.25">
      <c r="A54" s="170" t="s">
        <v>154</v>
      </c>
      <c r="B54" s="171"/>
      <c r="C54" s="172"/>
      <c r="D54" s="125" t="s">
        <v>43</v>
      </c>
      <c r="E54" s="94">
        <f t="shared" si="10"/>
        <v>80091.61</v>
      </c>
      <c r="F54" s="94">
        <f t="shared" si="11"/>
        <v>0</v>
      </c>
      <c r="G54" s="94">
        <f t="shared" si="10"/>
        <v>0</v>
      </c>
      <c r="H54" s="129" t="e">
        <f t="shared" si="4"/>
        <v>#DIV/0!</v>
      </c>
    </row>
    <row r="55" spans="1:8" x14ac:dyDescent="0.25">
      <c r="A55" s="173">
        <v>3</v>
      </c>
      <c r="B55" s="174"/>
      <c r="C55" s="175"/>
      <c r="D55" s="126" t="s">
        <v>17</v>
      </c>
      <c r="E55" s="95">
        <f t="shared" si="10"/>
        <v>80091.61</v>
      </c>
      <c r="F55" s="95">
        <f t="shared" si="11"/>
        <v>0</v>
      </c>
      <c r="G55" s="95">
        <f t="shared" si="10"/>
        <v>0</v>
      </c>
      <c r="H55" s="130" t="e">
        <f t="shared" si="4"/>
        <v>#DIV/0!</v>
      </c>
    </row>
    <row r="56" spans="1:8" x14ac:dyDescent="0.25">
      <c r="A56" s="173">
        <v>32</v>
      </c>
      <c r="B56" s="174"/>
      <c r="C56" s="175"/>
      <c r="D56" s="126" t="s">
        <v>31</v>
      </c>
      <c r="E56" s="88">
        <v>80091.61</v>
      </c>
      <c r="F56" s="88">
        <v>0</v>
      </c>
      <c r="G56" s="88">
        <v>0</v>
      </c>
      <c r="H56" s="130" t="e">
        <f t="shared" si="4"/>
        <v>#DIV/0!</v>
      </c>
    </row>
    <row r="57" spans="1:8" ht="38.25" x14ac:dyDescent="0.25">
      <c r="A57" s="182" t="s">
        <v>159</v>
      </c>
      <c r="B57" s="183"/>
      <c r="C57" s="184"/>
      <c r="D57" s="135" t="s">
        <v>160</v>
      </c>
      <c r="E57" s="97">
        <f t="shared" si="10"/>
        <v>1533.82</v>
      </c>
      <c r="F57" s="97">
        <f t="shared" si="11"/>
        <v>1534.5</v>
      </c>
      <c r="G57" s="97">
        <f t="shared" si="10"/>
        <v>1528.2</v>
      </c>
      <c r="H57" s="97">
        <f t="shared" si="4"/>
        <v>99.589442815249271</v>
      </c>
    </row>
    <row r="58" spans="1:8" ht="25.5" x14ac:dyDescent="0.25">
      <c r="A58" s="170" t="s">
        <v>154</v>
      </c>
      <c r="B58" s="171"/>
      <c r="C58" s="172"/>
      <c r="D58" s="125" t="s">
        <v>43</v>
      </c>
      <c r="E58" s="94">
        <f t="shared" si="10"/>
        <v>1533.82</v>
      </c>
      <c r="F58" s="94">
        <f t="shared" si="11"/>
        <v>1534.5</v>
      </c>
      <c r="G58" s="94">
        <f t="shared" si="10"/>
        <v>1528.2</v>
      </c>
      <c r="H58" s="129">
        <f t="shared" si="4"/>
        <v>99.589442815249271</v>
      </c>
    </row>
    <row r="59" spans="1:8" x14ac:dyDescent="0.25">
      <c r="A59" s="173">
        <v>3</v>
      </c>
      <c r="B59" s="174"/>
      <c r="C59" s="175"/>
      <c r="D59" s="126" t="s">
        <v>17</v>
      </c>
      <c r="E59" s="95">
        <f t="shared" si="10"/>
        <v>1533.82</v>
      </c>
      <c r="F59" s="95">
        <f t="shared" si="11"/>
        <v>1534.5</v>
      </c>
      <c r="G59" s="95">
        <f t="shared" si="10"/>
        <v>1528.2</v>
      </c>
      <c r="H59" s="130">
        <f t="shared" si="4"/>
        <v>99.589442815249271</v>
      </c>
    </row>
    <row r="60" spans="1:8" x14ac:dyDescent="0.25">
      <c r="A60" s="173">
        <v>38</v>
      </c>
      <c r="B60" s="174"/>
      <c r="C60" s="175"/>
      <c r="D60" s="126" t="s">
        <v>64</v>
      </c>
      <c r="E60" s="88">
        <v>1533.82</v>
      </c>
      <c r="F60" s="88">
        <v>1534.5</v>
      </c>
      <c r="G60" s="88">
        <v>1528.2</v>
      </c>
      <c r="H60" s="130">
        <f t="shared" si="4"/>
        <v>99.589442815249271</v>
      </c>
    </row>
    <row r="61" spans="1:8" ht="25.5" x14ac:dyDescent="0.25">
      <c r="A61" s="182" t="s">
        <v>162</v>
      </c>
      <c r="B61" s="183"/>
      <c r="C61" s="184"/>
      <c r="D61" s="135" t="s">
        <v>194</v>
      </c>
      <c r="E61" s="97">
        <f>E62+E70+E74</f>
        <v>22185.61</v>
      </c>
      <c r="F61" s="97">
        <f>F62+F70+F74+F66</f>
        <v>58168.08</v>
      </c>
      <c r="G61" s="97">
        <f>G62+G70+G74+G66</f>
        <v>30432.720000000005</v>
      </c>
      <c r="H61" s="97">
        <f>G61/F61*100</f>
        <v>52.318591227353565</v>
      </c>
    </row>
    <row r="62" spans="1:8" x14ac:dyDescent="0.25">
      <c r="A62" s="170" t="s">
        <v>142</v>
      </c>
      <c r="B62" s="171"/>
      <c r="C62" s="172"/>
      <c r="D62" s="125" t="s">
        <v>148</v>
      </c>
      <c r="E62" s="94">
        <f t="shared" ref="E62:G62" si="12">E63</f>
        <v>10216.469999999999</v>
      </c>
      <c r="F62" s="94">
        <f t="shared" si="12"/>
        <v>26786.399999999998</v>
      </c>
      <c r="G62" s="94">
        <f t="shared" si="12"/>
        <v>10946.11</v>
      </c>
      <c r="H62" s="129">
        <f>G62/F62*100</f>
        <v>40.864431203894519</v>
      </c>
    </row>
    <row r="63" spans="1:8" x14ac:dyDescent="0.25">
      <c r="A63" s="173">
        <v>3</v>
      </c>
      <c r="B63" s="174"/>
      <c r="C63" s="175"/>
      <c r="D63" s="126" t="s">
        <v>17</v>
      </c>
      <c r="E63" s="95">
        <f t="shared" ref="E63:G63" si="13">E64+E65</f>
        <v>10216.469999999999</v>
      </c>
      <c r="F63" s="95">
        <f>F64+F65</f>
        <v>26786.399999999998</v>
      </c>
      <c r="G63" s="95">
        <f t="shared" si="13"/>
        <v>10946.11</v>
      </c>
      <c r="H63" s="130">
        <f>G63/F63*100</f>
        <v>40.864431203894519</v>
      </c>
    </row>
    <row r="64" spans="1:8" x14ac:dyDescent="0.25">
      <c r="A64" s="173">
        <v>31</v>
      </c>
      <c r="B64" s="174"/>
      <c r="C64" s="175"/>
      <c r="D64" s="126" t="s">
        <v>18</v>
      </c>
      <c r="E64" s="88">
        <v>9903.24</v>
      </c>
      <c r="F64" s="88">
        <v>25412.639999999999</v>
      </c>
      <c r="G64" s="88">
        <v>10687.51</v>
      </c>
      <c r="H64" s="130">
        <f>G64/F64*100</f>
        <v>42.055882427012705</v>
      </c>
    </row>
    <row r="65" spans="1:8" x14ac:dyDescent="0.25">
      <c r="A65" s="127">
        <v>32</v>
      </c>
      <c r="B65" s="128"/>
      <c r="C65" s="126"/>
      <c r="D65" s="126" t="s">
        <v>31</v>
      </c>
      <c r="E65" s="96">
        <v>313.23</v>
      </c>
      <c r="F65" s="96">
        <v>1373.76</v>
      </c>
      <c r="G65" s="96">
        <v>258.60000000000002</v>
      </c>
      <c r="H65" s="130">
        <f t="shared" ref="H65:H69" si="14">G65/F65*100</f>
        <v>18.824248777078967</v>
      </c>
    </row>
    <row r="66" spans="1:8" x14ac:dyDescent="0.25">
      <c r="A66" s="170" t="s">
        <v>195</v>
      </c>
      <c r="B66" s="171"/>
      <c r="C66" s="172"/>
      <c r="D66" s="125" t="s">
        <v>196</v>
      </c>
      <c r="E66" s="109">
        <f>E67</f>
        <v>0</v>
      </c>
      <c r="F66" s="109">
        <f>F67</f>
        <v>11434.83</v>
      </c>
      <c r="G66" s="109">
        <f>G67</f>
        <v>6662.63</v>
      </c>
      <c r="H66" s="129">
        <f t="shared" si="14"/>
        <v>58.266104524509764</v>
      </c>
    </row>
    <row r="67" spans="1:8" x14ac:dyDescent="0.25">
      <c r="A67" s="127">
        <v>3</v>
      </c>
      <c r="B67" s="128"/>
      <c r="C67" s="126"/>
      <c r="D67" s="126" t="s">
        <v>17</v>
      </c>
      <c r="E67" s="96">
        <f>E68+E69</f>
        <v>0</v>
      </c>
      <c r="F67" s="96">
        <f>F68+F69</f>
        <v>11434.83</v>
      </c>
      <c r="G67" s="96">
        <f>G68+G69</f>
        <v>6662.63</v>
      </c>
      <c r="H67" s="130">
        <f t="shared" si="14"/>
        <v>58.266104524509764</v>
      </c>
    </row>
    <row r="68" spans="1:8" x14ac:dyDescent="0.25">
      <c r="A68" s="127">
        <v>31</v>
      </c>
      <c r="B68" s="128"/>
      <c r="C68" s="126"/>
      <c r="D68" s="126" t="s">
        <v>18</v>
      </c>
      <c r="E68" s="96">
        <v>0</v>
      </c>
      <c r="F68" s="96">
        <v>10848.38</v>
      </c>
      <c r="G68" s="96">
        <v>6558.43</v>
      </c>
      <c r="H68" s="130">
        <f t="shared" si="14"/>
        <v>60.455385965462128</v>
      </c>
    </row>
    <row r="69" spans="1:8" x14ac:dyDescent="0.25">
      <c r="A69" s="127">
        <v>32</v>
      </c>
      <c r="B69" s="128"/>
      <c r="C69" s="126"/>
      <c r="D69" s="126" t="s">
        <v>31</v>
      </c>
      <c r="E69" s="96">
        <v>0</v>
      </c>
      <c r="F69" s="96">
        <v>586.45000000000005</v>
      </c>
      <c r="G69" s="96">
        <v>104.2</v>
      </c>
      <c r="H69" s="130">
        <f t="shared" si="14"/>
        <v>17.767925654360987</v>
      </c>
    </row>
    <row r="70" spans="1:8" x14ac:dyDescent="0.25">
      <c r="A70" s="170" t="s">
        <v>199</v>
      </c>
      <c r="B70" s="171"/>
      <c r="C70" s="172"/>
      <c r="D70" s="125" t="s">
        <v>148</v>
      </c>
      <c r="E70" s="109">
        <f t="shared" ref="E70:G70" si="15">E71</f>
        <v>1795.3899999999999</v>
      </c>
      <c r="F70" s="109">
        <f t="shared" si="15"/>
        <v>2992.04</v>
      </c>
      <c r="G70" s="109">
        <f t="shared" si="15"/>
        <v>1923.5900000000001</v>
      </c>
      <c r="H70" s="129">
        <f>G70/F70*100</f>
        <v>64.290250130345868</v>
      </c>
    </row>
    <row r="71" spans="1:8" x14ac:dyDescent="0.25">
      <c r="A71" s="173">
        <v>3</v>
      </c>
      <c r="B71" s="174"/>
      <c r="C71" s="175"/>
      <c r="D71" s="126" t="s">
        <v>17</v>
      </c>
      <c r="E71" s="96">
        <f t="shared" ref="E71" si="16">E72+E73</f>
        <v>1795.3899999999999</v>
      </c>
      <c r="F71" s="96">
        <f t="shared" ref="F71:G71" si="17">F72+F73</f>
        <v>2992.04</v>
      </c>
      <c r="G71" s="96">
        <f t="shared" si="17"/>
        <v>1923.5900000000001</v>
      </c>
      <c r="H71" s="130">
        <f>G71/F71*100</f>
        <v>64.290250130345868</v>
      </c>
    </row>
    <row r="72" spans="1:8" x14ac:dyDescent="0.25">
      <c r="A72" s="173">
        <v>31</v>
      </c>
      <c r="B72" s="174"/>
      <c r="C72" s="175"/>
      <c r="D72" s="126" t="s">
        <v>18</v>
      </c>
      <c r="E72" s="96">
        <v>1740.33</v>
      </c>
      <c r="F72" s="96">
        <v>2838.59</v>
      </c>
      <c r="G72" s="96">
        <v>1878.14</v>
      </c>
      <c r="H72" s="130">
        <f>G72/F72*100</f>
        <v>66.164539436833081</v>
      </c>
    </row>
    <row r="73" spans="1:8" x14ac:dyDescent="0.25">
      <c r="A73" s="127">
        <v>32</v>
      </c>
      <c r="B73" s="128"/>
      <c r="C73" s="126"/>
      <c r="D73" s="126" t="s">
        <v>31</v>
      </c>
      <c r="E73" s="96">
        <v>55.06</v>
      </c>
      <c r="F73" s="96">
        <v>153.44999999999999</v>
      </c>
      <c r="G73" s="96">
        <v>45.45</v>
      </c>
      <c r="H73" s="130">
        <f>G73/F73*100</f>
        <v>29.61876832844575</v>
      </c>
    </row>
    <row r="74" spans="1:8" ht="25.5" x14ac:dyDescent="0.25">
      <c r="A74" s="170" t="s">
        <v>197</v>
      </c>
      <c r="B74" s="171"/>
      <c r="C74" s="172"/>
      <c r="D74" s="125" t="s">
        <v>198</v>
      </c>
      <c r="E74" s="109">
        <f t="shared" ref="E74:G74" si="18">E75</f>
        <v>10173.75</v>
      </c>
      <c r="F74" s="109">
        <f t="shared" si="18"/>
        <v>16954.810000000001</v>
      </c>
      <c r="G74" s="109">
        <f t="shared" si="18"/>
        <v>10900.390000000001</v>
      </c>
      <c r="H74" s="129"/>
    </row>
    <row r="75" spans="1:8" x14ac:dyDescent="0.25">
      <c r="A75" s="173">
        <v>3</v>
      </c>
      <c r="B75" s="174"/>
      <c r="C75" s="175"/>
      <c r="D75" s="126" t="s">
        <v>17</v>
      </c>
      <c r="E75" s="95">
        <f t="shared" ref="E75" si="19">E76+E77</f>
        <v>10173.75</v>
      </c>
      <c r="F75" s="95">
        <f t="shared" ref="F75:G75" si="20">F76+F77</f>
        <v>16954.810000000001</v>
      </c>
      <c r="G75" s="95">
        <f t="shared" si="20"/>
        <v>10900.390000000001</v>
      </c>
      <c r="H75" s="130">
        <f>G75/F75*100</f>
        <v>64.290841360062416</v>
      </c>
    </row>
    <row r="76" spans="1:8" x14ac:dyDescent="0.25">
      <c r="A76" s="173">
        <v>31</v>
      </c>
      <c r="B76" s="174"/>
      <c r="C76" s="175"/>
      <c r="D76" s="126" t="s">
        <v>18</v>
      </c>
      <c r="E76" s="88">
        <v>9861.84</v>
      </c>
      <c r="F76" s="88">
        <v>16085.27</v>
      </c>
      <c r="G76" s="88">
        <v>10642.86</v>
      </c>
      <c r="H76" s="130">
        <f>G76/F76*100</f>
        <v>66.165255541249863</v>
      </c>
    </row>
    <row r="77" spans="1:8" x14ac:dyDescent="0.25">
      <c r="A77" s="127">
        <v>32</v>
      </c>
      <c r="B77" s="128"/>
      <c r="C77" s="126"/>
      <c r="D77" s="126" t="s">
        <v>31</v>
      </c>
      <c r="E77" s="96">
        <v>311.91000000000003</v>
      </c>
      <c r="F77" s="96">
        <v>869.54</v>
      </c>
      <c r="G77" s="96">
        <v>257.52999999999997</v>
      </c>
      <c r="H77" s="130"/>
    </row>
    <row r="78" spans="1:8" x14ac:dyDescent="0.25">
      <c r="A78" s="182" t="s">
        <v>162</v>
      </c>
      <c r="B78" s="183"/>
      <c r="C78" s="184"/>
      <c r="D78" s="135" t="s">
        <v>166</v>
      </c>
      <c r="E78" s="97">
        <f>E79+E82</f>
        <v>0</v>
      </c>
      <c r="F78" s="97">
        <f t="shared" ref="E78:G87" si="21">F79</f>
        <v>0</v>
      </c>
      <c r="G78" s="97">
        <f>G79+G82</f>
        <v>0</v>
      </c>
      <c r="H78" s="97" t="e">
        <f t="shared" ref="H78:H129" si="22">G78/F78*100</f>
        <v>#DIV/0!</v>
      </c>
    </row>
    <row r="79" spans="1:8" ht="24.75" customHeight="1" x14ac:dyDescent="0.25">
      <c r="A79" s="170" t="s">
        <v>167</v>
      </c>
      <c r="B79" s="171"/>
      <c r="C79" s="172"/>
      <c r="D79" s="125" t="s">
        <v>43</v>
      </c>
      <c r="E79" s="94">
        <f t="shared" si="21"/>
        <v>0</v>
      </c>
      <c r="F79" s="94">
        <f t="shared" si="21"/>
        <v>0</v>
      </c>
      <c r="G79" s="94">
        <f t="shared" si="21"/>
        <v>0</v>
      </c>
      <c r="H79" s="129" t="e">
        <f t="shared" si="22"/>
        <v>#DIV/0!</v>
      </c>
    </row>
    <row r="80" spans="1:8" x14ac:dyDescent="0.25">
      <c r="A80" s="173">
        <v>3</v>
      </c>
      <c r="B80" s="174"/>
      <c r="C80" s="175"/>
      <c r="D80" s="126" t="s">
        <v>17</v>
      </c>
      <c r="E80" s="95">
        <f t="shared" si="21"/>
        <v>0</v>
      </c>
      <c r="F80" s="95">
        <f t="shared" si="21"/>
        <v>0</v>
      </c>
      <c r="G80" s="95">
        <f t="shared" si="21"/>
        <v>0</v>
      </c>
      <c r="H80" s="130" t="e">
        <f t="shared" si="22"/>
        <v>#DIV/0!</v>
      </c>
    </row>
    <row r="81" spans="1:8" x14ac:dyDescent="0.25">
      <c r="A81" s="173">
        <v>38</v>
      </c>
      <c r="B81" s="174"/>
      <c r="C81" s="175"/>
      <c r="D81" s="126" t="s">
        <v>64</v>
      </c>
      <c r="E81" s="88">
        <v>0</v>
      </c>
      <c r="F81" s="88">
        <v>0</v>
      </c>
      <c r="G81" s="88">
        <v>0</v>
      </c>
      <c r="H81" s="130" t="e">
        <f t="shared" si="22"/>
        <v>#DIV/0!</v>
      </c>
    </row>
    <row r="82" spans="1:8" ht="25.5" x14ac:dyDescent="0.25">
      <c r="A82" s="170" t="s">
        <v>161</v>
      </c>
      <c r="B82" s="171"/>
      <c r="C82" s="172"/>
      <c r="D82" s="125" t="s">
        <v>43</v>
      </c>
      <c r="E82" s="94">
        <f t="shared" si="21"/>
        <v>0</v>
      </c>
      <c r="F82" s="94">
        <f t="shared" si="21"/>
        <v>0</v>
      </c>
      <c r="G82" s="94">
        <f t="shared" si="21"/>
        <v>0</v>
      </c>
      <c r="H82" s="129" t="e">
        <f t="shared" si="22"/>
        <v>#DIV/0!</v>
      </c>
    </row>
    <row r="83" spans="1:8" x14ac:dyDescent="0.25">
      <c r="A83" s="173">
        <v>3</v>
      </c>
      <c r="B83" s="174"/>
      <c r="C83" s="175"/>
      <c r="D83" s="126" t="s">
        <v>17</v>
      </c>
      <c r="E83" s="95">
        <f t="shared" si="21"/>
        <v>0</v>
      </c>
      <c r="F83" s="95">
        <f t="shared" si="21"/>
        <v>0</v>
      </c>
      <c r="G83" s="95">
        <f t="shared" si="21"/>
        <v>0</v>
      </c>
      <c r="H83" s="136" t="e">
        <f t="shared" si="22"/>
        <v>#DIV/0!</v>
      </c>
    </row>
    <row r="84" spans="1:8" x14ac:dyDescent="0.25">
      <c r="A84" s="173">
        <v>38</v>
      </c>
      <c r="B84" s="174"/>
      <c r="C84" s="175"/>
      <c r="D84" s="126" t="s">
        <v>64</v>
      </c>
      <c r="E84" s="88">
        <v>0</v>
      </c>
      <c r="F84" s="88">
        <v>0</v>
      </c>
      <c r="G84" s="88">
        <v>0</v>
      </c>
      <c r="H84" s="136" t="e">
        <f t="shared" si="22"/>
        <v>#DIV/0!</v>
      </c>
    </row>
    <row r="85" spans="1:8" ht="25.5" customHeight="1" x14ac:dyDescent="0.25">
      <c r="A85" s="176" t="s">
        <v>184</v>
      </c>
      <c r="B85" s="177"/>
      <c r="C85" s="178"/>
      <c r="D85" s="131" t="s">
        <v>185</v>
      </c>
      <c r="E85" s="97">
        <f t="shared" si="21"/>
        <v>1328</v>
      </c>
      <c r="F85" s="97">
        <f t="shared" si="21"/>
        <v>0</v>
      </c>
      <c r="G85" s="97">
        <f t="shared" si="21"/>
        <v>0</v>
      </c>
      <c r="H85" s="97" t="e">
        <f t="shared" si="22"/>
        <v>#DIV/0!</v>
      </c>
    </row>
    <row r="86" spans="1:8" ht="25.5" x14ac:dyDescent="0.25">
      <c r="A86" s="170" t="s">
        <v>154</v>
      </c>
      <c r="B86" s="171"/>
      <c r="C86" s="172"/>
      <c r="D86" s="125" t="s">
        <v>43</v>
      </c>
      <c r="E86" s="94">
        <f t="shared" si="21"/>
        <v>1328</v>
      </c>
      <c r="F86" s="94">
        <f t="shared" si="21"/>
        <v>0</v>
      </c>
      <c r="G86" s="94">
        <f t="shared" si="21"/>
        <v>0</v>
      </c>
      <c r="H86" s="129" t="e">
        <f t="shared" si="22"/>
        <v>#DIV/0!</v>
      </c>
    </row>
    <row r="87" spans="1:8" x14ac:dyDescent="0.25">
      <c r="A87" s="173">
        <v>3</v>
      </c>
      <c r="B87" s="174"/>
      <c r="C87" s="175"/>
      <c r="D87" s="126" t="s">
        <v>17</v>
      </c>
      <c r="E87" s="95">
        <f t="shared" si="21"/>
        <v>1328</v>
      </c>
      <c r="F87" s="95">
        <f t="shared" si="21"/>
        <v>0</v>
      </c>
      <c r="G87" s="95">
        <f t="shared" si="21"/>
        <v>0</v>
      </c>
      <c r="H87" s="130" t="e">
        <f t="shared" si="22"/>
        <v>#DIV/0!</v>
      </c>
    </row>
    <row r="88" spans="1:8" x14ac:dyDescent="0.25">
      <c r="A88" s="173">
        <v>32</v>
      </c>
      <c r="B88" s="174"/>
      <c r="C88" s="175"/>
      <c r="D88" s="126" t="s">
        <v>31</v>
      </c>
      <c r="E88" s="88">
        <v>1328</v>
      </c>
      <c r="F88" s="88">
        <v>0</v>
      </c>
      <c r="G88" s="88">
        <v>0</v>
      </c>
      <c r="H88" s="130" t="e">
        <f t="shared" si="22"/>
        <v>#DIV/0!</v>
      </c>
    </row>
    <row r="89" spans="1:8" x14ac:dyDescent="0.25">
      <c r="A89" s="179" t="s">
        <v>163</v>
      </c>
      <c r="B89" s="180"/>
      <c r="C89" s="181"/>
      <c r="D89" s="132" t="s">
        <v>164</v>
      </c>
      <c r="E89" s="98">
        <f>E90+E104+E122+E126+E133+E143</f>
        <v>1311844.99</v>
      </c>
      <c r="F89" s="98">
        <f>F90+F104+F122+F126+F133+F143</f>
        <v>2485003.7999999998</v>
      </c>
      <c r="G89" s="98">
        <f>G90+G104+G122+G126+G133+G143</f>
        <v>1238242.08</v>
      </c>
      <c r="H89" s="98">
        <f t="shared" si="22"/>
        <v>49.828578934165016</v>
      </c>
    </row>
    <row r="90" spans="1:8" x14ac:dyDescent="0.25">
      <c r="A90" s="176" t="s">
        <v>165</v>
      </c>
      <c r="B90" s="177"/>
      <c r="C90" s="178"/>
      <c r="D90" s="131" t="s">
        <v>166</v>
      </c>
      <c r="E90" s="93">
        <f>E91+E95+E99</f>
        <v>1251927.2</v>
      </c>
      <c r="F90" s="93">
        <f>F91+F95+F99</f>
        <v>2361087.02</v>
      </c>
      <c r="G90" s="93">
        <f>G91+G95+G99</f>
        <v>1191295.8600000001</v>
      </c>
      <c r="H90" s="93">
        <f t="shared" si="22"/>
        <v>50.455398293621556</v>
      </c>
    </row>
    <row r="91" spans="1:8" ht="25.5" x14ac:dyDescent="0.25">
      <c r="A91" s="170" t="s">
        <v>167</v>
      </c>
      <c r="B91" s="171"/>
      <c r="C91" s="172"/>
      <c r="D91" s="125" t="s">
        <v>168</v>
      </c>
      <c r="E91" s="94">
        <f>E94+E93</f>
        <v>0</v>
      </c>
      <c r="F91" s="94">
        <f>F92</f>
        <v>4000</v>
      </c>
      <c r="G91" s="94">
        <f>G94+G93</f>
        <v>558.95000000000005</v>
      </c>
      <c r="H91" s="129">
        <f t="shared" si="22"/>
        <v>13.973750000000001</v>
      </c>
    </row>
    <row r="92" spans="1:8" x14ac:dyDescent="0.25">
      <c r="A92" s="173">
        <v>3</v>
      </c>
      <c r="B92" s="174"/>
      <c r="C92" s="175"/>
      <c r="D92" s="126" t="s">
        <v>17</v>
      </c>
      <c r="E92" s="95">
        <f>E93</f>
        <v>0</v>
      </c>
      <c r="F92" s="95">
        <f>F93</f>
        <v>4000</v>
      </c>
      <c r="G92" s="95">
        <f>G93</f>
        <v>558.95000000000005</v>
      </c>
      <c r="H92" s="130">
        <f t="shared" si="22"/>
        <v>13.973750000000001</v>
      </c>
    </row>
    <row r="93" spans="1:8" x14ac:dyDescent="0.25">
      <c r="A93" s="173">
        <v>32</v>
      </c>
      <c r="B93" s="174"/>
      <c r="C93" s="175"/>
      <c r="D93" s="126" t="s">
        <v>31</v>
      </c>
      <c r="E93" s="88">
        <v>0</v>
      </c>
      <c r="F93" s="88">
        <v>4000</v>
      </c>
      <c r="G93" s="88">
        <v>558.95000000000005</v>
      </c>
      <c r="H93" s="130">
        <f t="shared" si="22"/>
        <v>13.973750000000001</v>
      </c>
    </row>
    <row r="94" spans="1:8" x14ac:dyDescent="0.25">
      <c r="A94" s="127">
        <v>34</v>
      </c>
      <c r="B94" s="128"/>
      <c r="C94" s="126"/>
      <c r="D94" s="126" t="s">
        <v>62</v>
      </c>
      <c r="E94" s="96">
        <v>0</v>
      </c>
      <c r="F94" s="96">
        <v>0</v>
      </c>
      <c r="G94" s="96">
        <v>0</v>
      </c>
      <c r="H94" s="130" t="e">
        <f t="shared" si="22"/>
        <v>#DIV/0!</v>
      </c>
    </row>
    <row r="95" spans="1:8" ht="25.5" x14ac:dyDescent="0.25">
      <c r="A95" s="170" t="s">
        <v>169</v>
      </c>
      <c r="B95" s="171"/>
      <c r="C95" s="172"/>
      <c r="D95" s="125" t="s">
        <v>61</v>
      </c>
      <c r="E95" s="94">
        <f>E97+E98</f>
        <v>55682.31</v>
      </c>
      <c r="F95" s="94">
        <f>F96</f>
        <v>106747.79</v>
      </c>
      <c r="G95" s="94">
        <f>G97+G98</f>
        <v>61007.85</v>
      </c>
      <c r="H95" s="129">
        <f t="shared" si="22"/>
        <v>57.151393953916987</v>
      </c>
    </row>
    <row r="96" spans="1:8" x14ac:dyDescent="0.25">
      <c r="A96" s="173">
        <v>3</v>
      </c>
      <c r="B96" s="174"/>
      <c r="C96" s="175"/>
      <c r="D96" s="126" t="s">
        <v>17</v>
      </c>
      <c r="E96" s="95">
        <f>E97+E98</f>
        <v>55682.31</v>
      </c>
      <c r="F96" s="95">
        <f>F97+F98</f>
        <v>106747.79</v>
      </c>
      <c r="G96" s="95">
        <f>G97+G98</f>
        <v>61007.85</v>
      </c>
      <c r="H96" s="130">
        <f t="shared" si="22"/>
        <v>57.151393953916987</v>
      </c>
    </row>
    <row r="97" spans="1:8" x14ac:dyDescent="0.25">
      <c r="A97" s="173">
        <v>32</v>
      </c>
      <c r="B97" s="174"/>
      <c r="C97" s="175"/>
      <c r="D97" s="126" t="s">
        <v>31</v>
      </c>
      <c r="E97" s="88">
        <v>55329.38</v>
      </c>
      <c r="F97" s="88">
        <v>105947.79</v>
      </c>
      <c r="G97" s="88">
        <v>60783.97</v>
      </c>
      <c r="H97" s="130">
        <f t="shared" si="22"/>
        <v>57.371626156619229</v>
      </c>
    </row>
    <row r="98" spans="1:8" x14ac:dyDescent="0.25">
      <c r="A98" s="127">
        <v>34</v>
      </c>
      <c r="B98" s="128"/>
      <c r="C98" s="126"/>
      <c r="D98" s="126" t="s">
        <v>62</v>
      </c>
      <c r="E98" s="88">
        <v>352.93</v>
      </c>
      <c r="F98" s="88">
        <v>800</v>
      </c>
      <c r="G98" s="88">
        <v>223.88</v>
      </c>
      <c r="H98" s="130">
        <f t="shared" si="22"/>
        <v>27.984999999999999</v>
      </c>
    </row>
    <row r="99" spans="1:8" ht="25.5" customHeight="1" x14ac:dyDescent="0.25">
      <c r="A99" s="170" t="s">
        <v>201</v>
      </c>
      <c r="B99" s="171"/>
      <c r="C99" s="172"/>
      <c r="D99" s="125" t="s">
        <v>176</v>
      </c>
      <c r="E99" s="94">
        <f>E100</f>
        <v>1196244.8899999999</v>
      </c>
      <c r="F99" s="94">
        <f>F100</f>
        <v>2250339.23</v>
      </c>
      <c r="G99" s="94">
        <f>G100</f>
        <v>1129729.06</v>
      </c>
      <c r="H99" s="129">
        <f t="shared" si="22"/>
        <v>50.202611452496434</v>
      </c>
    </row>
    <row r="100" spans="1:8" x14ac:dyDescent="0.25">
      <c r="A100" s="173">
        <v>3</v>
      </c>
      <c r="B100" s="174"/>
      <c r="C100" s="175"/>
      <c r="D100" s="126" t="s">
        <v>17</v>
      </c>
      <c r="E100" s="95">
        <f xml:space="preserve">  E101+E102+E103</f>
        <v>1196244.8899999999</v>
      </c>
      <c r="F100" s="95">
        <f>F101+F102+F103</f>
        <v>2250339.23</v>
      </c>
      <c r="G100" s="95">
        <f xml:space="preserve">  G101+G102+G103</f>
        <v>1129729.06</v>
      </c>
      <c r="H100" s="130">
        <f t="shared" si="22"/>
        <v>50.202611452496434</v>
      </c>
    </row>
    <row r="101" spans="1:8" x14ac:dyDescent="0.25">
      <c r="A101" s="173">
        <v>31</v>
      </c>
      <c r="B101" s="174"/>
      <c r="C101" s="175"/>
      <c r="D101" s="126" t="s">
        <v>18</v>
      </c>
      <c r="E101" s="88">
        <v>1171255.8799999999</v>
      </c>
      <c r="F101" s="88">
        <v>2199854.25</v>
      </c>
      <c r="G101" s="88">
        <v>1102557.3500000001</v>
      </c>
      <c r="H101" s="130">
        <f t="shared" si="22"/>
        <v>50.119563602906879</v>
      </c>
    </row>
    <row r="102" spans="1:8" x14ac:dyDescent="0.25">
      <c r="A102" s="127">
        <v>32</v>
      </c>
      <c r="B102" s="128"/>
      <c r="C102" s="126"/>
      <c r="D102" s="126" t="s">
        <v>31</v>
      </c>
      <c r="E102" s="88">
        <v>24989.01</v>
      </c>
      <c r="F102" s="88">
        <v>50484.98</v>
      </c>
      <c r="G102" s="88">
        <v>27171.71</v>
      </c>
      <c r="H102" s="130">
        <f t="shared" si="22"/>
        <v>53.821374198821118</v>
      </c>
    </row>
    <row r="103" spans="1:8" x14ac:dyDescent="0.25">
      <c r="A103" s="127">
        <v>34</v>
      </c>
      <c r="B103" s="128"/>
      <c r="C103" s="126"/>
      <c r="D103" s="126" t="s">
        <v>62</v>
      </c>
      <c r="E103" s="96">
        <v>0</v>
      </c>
      <c r="F103" s="96">
        <v>0</v>
      </c>
      <c r="G103" s="96">
        <v>0</v>
      </c>
      <c r="H103" s="130" t="e">
        <f t="shared" si="22"/>
        <v>#DIV/0!</v>
      </c>
    </row>
    <row r="104" spans="1:8" ht="25.5" customHeight="1" x14ac:dyDescent="0.25">
      <c r="A104" s="176" t="s">
        <v>170</v>
      </c>
      <c r="B104" s="177"/>
      <c r="C104" s="178"/>
      <c r="D104" s="131" t="s">
        <v>177</v>
      </c>
      <c r="E104" s="93">
        <f>E105+E119+E108+E113+E116</f>
        <v>2946.93</v>
      </c>
      <c r="F104" s="93">
        <f>F105+F108+F113+F116+F119</f>
        <v>4701.71</v>
      </c>
      <c r="G104" s="93">
        <f>G105+G119+G108+G113+G116</f>
        <v>0</v>
      </c>
      <c r="H104" s="93">
        <f t="shared" si="22"/>
        <v>0</v>
      </c>
    </row>
    <row r="105" spans="1:8" ht="25.5" customHeight="1" x14ac:dyDescent="0.25">
      <c r="A105" s="170" t="s">
        <v>167</v>
      </c>
      <c r="B105" s="171"/>
      <c r="C105" s="172"/>
      <c r="D105" s="125" t="s">
        <v>168</v>
      </c>
      <c r="E105" s="94">
        <f t="shared" ref="E105:G127" si="23">E106</f>
        <v>2946.93</v>
      </c>
      <c r="F105" s="94">
        <f t="shared" si="23"/>
        <v>4701.71</v>
      </c>
      <c r="G105" s="94">
        <f t="shared" si="23"/>
        <v>0</v>
      </c>
      <c r="H105" s="129">
        <f t="shared" si="22"/>
        <v>0</v>
      </c>
    </row>
    <row r="106" spans="1:8" ht="25.5" x14ac:dyDescent="0.25">
      <c r="A106" s="173">
        <v>4</v>
      </c>
      <c r="B106" s="174"/>
      <c r="C106" s="175"/>
      <c r="D106" s="126" t="s">
        <v>19</v>
      </c>
      <c r="E106" s="95">
        <f t="shared" si="23"/>
        <v>2946.93</v>
      </c>
      <c r="F106" s="95">
        <f t="shared" si="23"/>
        <v>4701.71</v>
      </c>
      <c r="G106" s="95">
        <f t="shared" si="23"/>
        <v>0</v>
      </c>
      <c r="H106" s="130">
        <f t="shared" si="22"/>
        <v>0</v>
      </c>
    </row>
    <row r="107" spans="1:8" ht="25.5" x14ac:dyDescent="0.25">
      <c r="A107" s="173">
        <v>42</v>
      </c>
      <c r="B107" s="174"/>
      <c r="C107" s="175"/>
      <c r="D107" s="126" t="s">
        <v>171</v>
      </c>
      <c r="E107" s="88">
        <v>2946.93</v>
      </c>
      <c r="F107" s="88">
        <v>4701.71</v>
      </c>
      <c r="G107" s="88">
        <v>0</v>
      </c>
      <c r="H107" s="130">
        <f t="shared" si="22"/>
        <v>0</v>
      </c>
    </row>
    <row r="108" spans="1:8" ht="25.5" x14ac:dyDescent="0.25">
      <c r="A108" s="170" t="s">
        <v>169</v>
      </c>
      <c r="B108" s="171"/>
      <c r="C108" s="172"/>
      <c r="D108" s="125" t="s">
        <v>61</v>
      </c>
      <c r="E108" s="94">
        <f t="shared" si="23"/>
        <v>0</v>
      </c>
      <c r="F108" s="94">
        <f t="shared" si="23"/>
        <v>0</v>
      </c>
      <c r="G108" s="94">
        <f t="shared" si="23"/>
        <v>0</v>
      </c>
      <c r="H108" s="129" t="e">
        <f t="shared" si="22"/>
        <v>#DIV/0!</v>
      </c>
    </row>
    <row r="109" spans="1:8" x14ac:dyDescent="0.25">
      <c r="A109" s="173">
        <v>3</v>
      </c>
      <c r="B109" s="174"/>
      <c r="C109" s="175"/>
      <c r="D109" s="126" t="s">
        <v>17</v>
      </c>
      <c r="E109" s="95">
        <f t="shared" si="23"/>
        <v>0</v>
      </c>
      <c r="F109" s="95">
        <f t="shared" si="23"/>
        <v>0</v>
      </c>
      <c r="G109" s="95">
        <f t="shared" si="23"/>
        <v>0</v>
      </c>
      <c r="H109" s="130" t="e">
        <f t="shared" si="22"/>
        <v>#DIV/0!</v>
      </c>
    </row>
    <row r="110" spans="1:8" x14ac:dyDescent="0.25">
      <c r="A110" s="173">
        <v>32</v>
      </c>
      <c r="B110" s="174"/>
      <c r="C110" s="175"/>
      <c r="D110" s="126" t="s">
        <v>31</v>
      </c>
      <c r="E110" s="88">
        <v>0</v>
      </c>
      <c r="F110" s="88">
        <v>0</v>
      </c>
      <c r="G110" s="88">
        <v>0</v>
      </c>
      <c r="H110" s="130" t="e">
        <f t="shared" si="22"/>
        <v>#DIV/0!</v>
      </c>
    </row>
    <row r="111" spans="1:8" ht="25.5" x14ac:dyDescent="0.25">
      <c r="A111" s="127">
        <v>4</v>
      </c>
      <c r="B111" s="137"/>
      <c r="C111" s="126"/>
      <c r="D111" s="126" t="s">
        <v>151</v>
      </c>
      <c r="E111" s="95">
        <f>E112</f>
        <v>0</v>
      </c>
      <c r="F111" s="95">
        <f>F112</f>
        <v>0</v>
      </c>
      <c r="G111" s="95">
        <f>G112</f>
        <v>0</v>
      </c>
      <c r="H111" s="130" t="e">
        <f t="shared" si="22"/>
        <v>#DIV/0!</v>
      </c>
    </row>
    <row r="112" spans="1:8" ht="25.5" x14ac:dyDescent="0.25">
      <c r="A112" s="127">
        <v>42</v>
      </c>
      <c r="B112" s="128"/>
      <c r="C112" s="126"/>
      <c r="D112" s="126" t="s">
        <v>40</v>
      </c>
      <c r="E112" s="96">
        <v>0</v>
      </c>
      <c r="F112" s="96">
        <v>0</v>
      </c>
      <c r="G112" s="96">
        <v>0</v>
      </c>
      <c r="H112" s="130" t="e">
        <f t="shared" si="22"/>
        <v>#DIV/0!</v>
      </c>
    </row>
    <row r="113" spans="1:8" ht="25.5" x14ac:dyDescent="0.25">
      <c r="A113" s="170" t="s">
        <v>152</v>
      </c>
      <c r="B113" s="171"/>
      <c r="C113" s="172"/>
      <c r="D113" s="125" t="s">
        <v>47</v>
      </c>
      <c r="E113" s="94">
        <f t="shared" si="23"/>
        <v>0</v>
      </c>
      <c r="F113" s="94">
        <f t="shared" si="23"/>
        <v>0</v>
      </c>
      <c r="G113" s="94">
        <f t="shared" si="23"/>
        <v>0</v>
      </c>
      <c r="H113" s="129" t="e">
        <f t="shared" si="22"/>
        <v>#DIV/0!</v>
      </c>
    </row>
    <row r="114" spans="1:8" x14ac:dyDescent="0.25">
      <c r="A114" s="173">
        <v>3</v>
      </c>
      <c r="B114" s="174"/>
      <c r="C114" s="175"/>
      <c r="D114" s="126" t="s">
        <v>17</v>
      </c>
      <c r="E114" s="95">
        <f t="shared" si="23"/>
        <v>0</v>
      </c>
      <c r="F114" s="95">
        <f t="shared" si="23"/>
        <v>0</v>
      </c>
      <c r="G114" s="95">
        <f t="shared" si="23"/>
        <v>0</v>
      </c>
      <c r="H114" s="130" t="e">
        <f t="shared" si="22"/>
        <v>#DIV/0!</v>
      </c>
    </row>
    <row r="115" spans="1:8" x14ac:dyDescent="0.25">
      <c r="A115" s="173">
        <v>32</v>
      </c>
      <c r="B115" s="174"/>
      <c r="C115" s="175"/>
      <c r="D115" s="126" t="s">
        <v>31</v>
      </c>
      <c r="E115" s="88">
        <v>0</v>
      </c>
      <c r="F115" s="88">
        <v>0</v>
      </c>
      <c r="G115" s="88">
        <v>0</v>
      </c>
      <c r="H115" s="130" t="e">
        <f t="shared" si="22"/>
        <v>#DIV/0!</v>
      </c>
    </row>
    <row r="116" spans="1:8" ht="25.5" customHeight="1" x14ac:dyDescent="0.25">
      <c r="A116" s="170" t="s">
        <v>154</v>
      </c>
      <c r="B116" s="171"/>
      <c r="C116" s="172"/>
      <c r="D116" s="125" t="s">
        <v>43</v>
      </c>
      <c r="E116" s="94">
        <f t="shared" si="23"/>
        <v>0</v>
      </c>
      <c r="F116" s="94">
        <f t="shared" si="23"/>
        <v>0</v>
      </c>
      <c r="G116" s="94">
        <f t="shared" si="23"/>
        <v>0</v>
      </c>
      <c r="H116" s="129" t="e">
        <f t="shared" si="22"/>
        <v>#DIV/0!</v>
      </c>
    </row>
    <row r="117" spans="1:8" ht="25.5" x14ac:dyDescent="0.25">
      <c r="A117" s="173">
        <v>4</v>
      </c>
      <c r="B117" s="174"/>
      <c r="C117" s="175"/>
      <c r="D117" s="126" t="s">
        <v>151</v>
      </c>
      <c r="E117" s="95">
        <f t="shared" si="23"/>
        <v>0</v>
      </c>
      <c r="F117" s="95">
        <f t="shared" si="23"/>
        <v>0</v>
      </c>
      <c r="G117" s="95">
        <f t="shared" si="23"/>
        <v>0</v>
      </c>
      <c r="H117" s="130" t="e">
        <f t="shared" si="22"/>
        <v>#DIV/0!</v>
      </c>
    </row>
    <row r="118" spans="1:8" ht="25.5" x14ac:dyDescent="0.25">
      <c r="A118" s="173">
        <v>42</v>
      </c>
      <c r="B118" s="174"/>
      <c r="C118" s="175"/>
      <c r="D118" s="125" t="s">
        <v>40</v>
      </c>
      <c r="E118" s="88">
        <v>0</v>
      </c>
      <c r="F118" s="88">
        <v>0</v>
      </c>
      <c r="G118" s="88">
        <v>0</v>
      </c>
      <c r="H118" s="130" t="e">
        <f t="shared" si="22"/>
        <v>#DIV/0!</v>
      </c>
    </row>
    <row r="119" spans="1:8" ht="25.5" x14ac:dyDescent="0.25">
      <c r="A119" s="170" t="s">
        <v>172</v>
      </c>
      <c r="B119" s="171"/>
      <c r="C119" s="172"/>
      <c r="D119" s="125" t="s">
        <v>54</v>
      </c>
      <c r="E119" s="94">
        <f t="shared" si="23"/>
        <v>0</v>
      </c>
      <c r="F119" s="94">
        <f t="shared" si="23"/>
        <v>0</v>
      </c>
      <c r="G119" s="94">
        <f t="shared" si="23"/>
        <v>0</v>
      </c>
      <c r="H119" s="129" t="e">
        <f t="shared" si="22"/>
        <v>#DIV/0!</v>
      </c>
    </row>
    <row r="120" spans="1:8" ht="25.5" x14ac:dyDescent="0.25">
      <c r="A120" s="173">
        <v>4</v>
      </c>
      <c r="B120" s="174"/>
      <c r="C120" s="175"/>
      <c r="D120" s="126" t="s">
        <v>19</v>
      </c>
      <c r="E120" s="95">
        <f t="shared" si="23"/>
        <v>0</v>
      </c>
      <c r="F120" s="95">
        <f t="shared" si="23"/>
        <v>0</v>
      </c>
      <c r="G120" s="95">
        <f t="shared" si="23"/>
        <v>0</v>
      </c>
      <c r="H120" s="130" t="e">
        <f t="shared" si="22"/>
        <v>#DIV/0!</v>
      </c>
    </row>
    <row r="121" spans="1:8" ht="25.5" x14ac:dyDescent="0.25">
      <c r="A121" s="173">
        <v>42</v>
      </c>
      <c r="B121" s="174"/>
      <c r="C121" s="175"/>
      <c r="D121" s="126" t="s">
        <v>171</v>
      </c>
      <c r="E121" s="88">
        <v>0</v>
      </c>
      <c r="F121" s="88">
        <v>0</v>
      </c>
      <c r="G121" s="88">
        <v>0</v>
      </c>
      <c r="H121" s="130" t="e">
        <f t="shared" si="22"/>
        <v>#DIV/0!</v>
      </c>
    </row>
    <row r="122" spans="1:8" ht="25.5" x14ac:dyDescent="0.25">
      <c r="A122" s="176" t="s">
        <v>180</v>
      </c>
      <c r="B122" s="177"/>
      <c r="C122" s="178"/>
      <c r="D122" s="131" t="s">
        <v>141</v>
      </c>
      <c r="E122" s="93">
        <f t="shared" si="23"/>
        <v>0</v>
      </c>
      <c r="F122" s="93">
        <f t="shared" si="23"/>
        <v>0</v>
      </c>
      <c r="G122" s="93">
        <f t="shared" si="23"/>
        <v>0</v>
      </c>
      <c r="H122" s="93" t="e">
        <f t="shared" si="22"/>
        <v>#DIV/0!</v>
      </c>
    </row>
    <row r="123" spans="1:8" ht="25.5" x14ac:dyDescent="0.25">
      <c r="A123" s="170" t="s">
        <v>142</v>
      </c>
      <c r="B123" s="171"/>
      <c r="C123" s="172"/>
      <c r="D123" s="125" t="s">
        <v>47</v>
      </c>
      <c r="E123" s="94">
        <f t="shared" si="23"/>
        <v>0</v>
      </c>
      <c r="F123" s="94">
        <f t="shared" si="23"/>
        <v>0</v>
      </c>
      <c r="G123" s="94">
        <f t="shared" si="23"/>
        <v>0</v>
      </c>
      <c r="H123" s="129" t="e">
        <f t="shared" si="22"/>
        <v>#DIV/0!</v>
      </c>
    </row>
    <row r="124" spans="1:8" x14ac:dyDescent="0.25">
      <c r="A124" s="173">
        <v>3</v>
      </c>
      <c r="B124" s="174"/>
      <c r="C124" s="175"/>
      <c r="D124" s="126" t="s">
        <v>17</v>
      </c>
      <c r="E124" s="95">
        <f>E125</f>
        <v>0</v>
      </c>
      <c r="F124" s="95">
        <f>F125</f>
        <v>0</v>
      </c>
      <c r="G124" s="95">
        <f>G125</f>
        <v>0</v>
      </c>
      <c r="H124" s="130" t="e">
        <f t="shared" si="22"/>
        <v>#DIV/0!</v>
      </c>
    </row>
    <row r="125" spans="1:8" x14ac:dyDescent="0.25">
      <c r="A125" s="173">
        <v>32</v>
      </c>
      <c r="B125" s="174"/>
      <c r="C125" s="175"/>
      <c r="D125" s="126" t="s">
        <v>31</v>
      </c>
      <c r="E125" s="88">
        <v>0</v>
      </c>
      <c r="F125" s="88">
        <v>0</v>
      </c>
      <c r="G125" s="88">
        <v>0</v>
      </c>
      <c r="H125" s="130" t="e">
        <f t="shared" si="22"/>
        <v>#DIV/0!</v>
      </c>
    </row>
    <row r="126" spans="1:8" ht="25.5" x14ac:dyDescent="0.25">
      <c r="A126" s="176" t="s">
        <v>173</v>
      </c>
      <c r="B126" s="177"/>
      <c r="C126" s="178"/>
      <c r="D126" s="131" t="s">
        <v>178</v>
      </c>
      <c r="E126" s="93">
        <f t="shared" si="23"/>
        <v>1309</v>
      </c>
      <c r="F126" s="93">
        <f t="shared" si="23"/>
        <v>500</v>
      </c>
      <c r="G126" s="93">
        <f t="shared" si="23"/>
        <v>222</v>
      </c>
      <c r="H126" s="93">
        <f t="shared" si="22"/>
        <v>44.4</v>
      </c>
    </row>
    <row r="127" spans="1:8" ht="25.5" x14ac:dyDescent="0.25">
      <c r="A127" s="170" t="s">
        <v>152</v>
      </c>
      <c r="B127" s="171"/>
      <c r="C127" s="172"/>
      <c r="D127" s="125" t="s">
        <v>47</v>
      </c>
      <c r="E127" s="94">
        <f t="shared" si="23"/>
        <v>1309</v>
      </c>
      <c r="F127" s="94">
        <f t="shared" si="23"/>
        <v>500</v>
      </c>
      <c r="G127" s="94">
        <f t="shared" si="23"/>
        <v>222</v>
      </c>
      <c r="H127" s="129">
        <f t="shared" si="22"/>
        <v>44.4</v>
      </c>
    </row>
    <row r="128" spans="1:8" x14ac:dyDescent="0.25">
      <c r="A128" s="173">
        <v>3</v>
      </c>
      <c r="B128" s="174"/>
      <c r="C128" s="175"/>
      <c r="D128" s="126" t="s">
        <v>17</v>
      </c>
      <c r="E128" s="95">
        <f>E129</f>
        <v>1309</v>
      </c>
      <c r="F128" s="95">
        <f>F129</f>
        <v>500</v>
      </c>
      <c r="G128" s="95">
        <f>G129</f>
        <v>222</v>
      </c>
      <c r="H128" s="130">
        <f t="shared" si="22"/>
        <v>44.4</v>
      </c>
    </row>
    <row r="129" spans="1:14" x14ac:dyDescent="0.25">
      <c r="A129" s="173">
        <v>32</v>
      </c>
      <c r="B129" s="174"/>
      <c r="C129" s="175"/>
      <c r="D129" s="126" t="s">
        <v>31</v>
      </c>
      <c r="E129" s="88">
        <v>1309</v>
      </c>
      <c r="F129" s="88">
        <v>500</v>
      </c>
      <c r="G129" s="88">
        <v>222</v>
      </c>
      <c r="H129" s="130">
        <f t="shared" si="22"/>
        <v>44.4</v>
      </c>
    </row>
    <row r="130" spans="1:14" ht="25.5" x14ac:dyDescent="0.25">
      <c r="A130" s="170" t="s">
        <v>154</v>
      </c>
      <c r="B130" s="171"/>
      <c r="C130" s="172"/>
      <c r="D130" s="125" t="s">
        <v>43</v>
      </c>
      <c r="E130" s="94">
        <f t="shared" ref="E130:G131" si="24">E131</f>
        <v>0</v>
      </c>
      <c r="F130" s="94">
        <f t="shared" si="24"/>
        <v>0</v>
      </c>
      <c r="G130" s="94">
        <f t="shared" si="24"/>
        <v>0</v>
      </c>
      <c r="H130" s="129" t="e">
        <f t="shared" ref="H130:H147" si="25">G130/F130*100</f>
        <v>#DIV/0!</v>
      </c>
    </row>
    <row r="131" spans="1:14" x14ac:dyDescent="0.25">
      <c r="A131" s="173">
        <v>3</v>
      </c>
      <c r="B131" s="174"/>
      <c r="C131" s="175"/>
      <c r="D131" s="126" t="s">
        <v>17</v>
      </c>
      <c r="E131" s="95">
        <f t="shared" si="24"/>
        <v>0</v>
      </c>
      <c r="F131" s="95">
        <f t="shared" si="24"/>
        <v>0</v>
      </c>
      <c r="G131" s="95">
        <f t="shared" si="24"/>
        <v>0</v>
      </c>
      <c r="H131" s="130" t="e">
        <f t="shared" si="25"/>
        <v>#DIV/0!</v>
      </c>
    </row>
    <row r="132" spans="1:14" x14ac:dyDescent="0.25">
      <c r="A132" s="173">
        <v>34</v>
      </c>
      <c r="B132" s="174"/>
      <c r="C132" s="175"/>
      <c r="D132" s="126" t="s">
        <v>31</v>
      </c>
      <c r="E132" s="88">
        <v>0</v>
      </c>
      <c r="F132" s="88">
        <v>0</v>
      </c>
      <c r="G132" s="88">
        <v>0</v>
      </c>
      <c r="H132" s="130" t="e">
        <f t="shared" si="25"/>
        <v>#DIV/0!</v>
      </c>
    </row>
    <row r="133" spans="1:14" ht="25.5" x14ac:dyDescent="0.25">
      <c r="A133" s="176" t="s">
        <v>174</v>
      </c>
      <c r="B133" s="177"/>
      <c r="C133" s="178"/>
      <c r="D133" s="131" t="s">
        <v>175</v>
      </c>
      <c r="E133" s="93">
        <f>E134+E137+E140</f>
        <v>55661.86</v>
      </c>
      <c r="F133" s="93">
        <f>F134+F137+F140</f>
        <v>118715.07</v>
      </c>
      <c r="G133" s="93">
        <f>G134+G137+G140</f>
        <v>46724.22</v>
      </c>
      <c r="H133" s="93">
        <f t="shared" si="25"/>
        <v>39.358288715998732</v>
      </c>
    </row>
    <row r="134" spans="1:14" ht="25.5" x14ac:dyDescent="0.25">
      <c r="A134" s="170" t="s">
        <v>169</v>
      </c>
      <c r="B134" s="171"/>
      <c r="C134" s="172"/>
      <c r="D134" s="125" t="s">
        <v>61</v>
      </c>
      <c r="E134" s="94">
        <f t="shared" ref="E134:G135" si="26">E135</f>
        <v>55072.5</v>
      </c>
      <c r="F134" s="94">
        <f t="shared" si="26"/>
        <v>117940</v>
      </c>
      <c r="G134" s="94">
        <f t="shared" si="26"/>
        <v>44810</v>
      </c>
      <c r="H134" s="129">
        <f t="shared" si="25"/>
        <v>37.993895200949638</v>
      </c>
    </row>
    <row r="135" spans="1:14" x14ac:dyDescent="0.25">
      <c r="A135" s="173">
        <v>3</v>
      </c>
      <c r="B135" s="174"/>
      <c r="C135" s="175"/>
      <c r="D135" s="126" t="s">
        <v>17</v>
      </c>
      <c r="E135" s="95">
        <f t="shared" si="26"/>
        <v>55072.5</v>
      </c>
      <c r="F135" s="95">
        <f t="shared" si="26"/>
        <v>117940</v>
      </c>
      <c r="G135" s="95">
        <f t="shared" si="26"/>
        <v>44810</v>
      </c>
      <c r="H135" s="130">
        <f t="shared" si="25"/>
        <v>37.993895200949638</v>
      </c>
    </row>
    <row r="136" spans="1:14" x14ac:dyDescent="0.25">
      <c r="A136" s="173">
        <v>32</v>
      </c>
      <c r="B136" s="174"/>
      <c r="C136" s="175"/>
      <c r="D136" s="126" t="s">
        <v>31</v>
      </c>
      <c r="E136" s="88">
        <v>55072.5</v>
      </c>
      <c r="F136" s="88">
        <v>117940</v>
      </c>
      <c r="G136" s="88">
        <v>44810</v>
      </c>
      <c r="H136" s="130">
        <f t="shared" si="25"/>
        <v>37.993895200949638</v>
      </c>
      <c r="N136" t="s">
        <v>130</v>
      </c>
    </row>
    <row r="137" spans="1:14" ht="25.5" x14ac:dyDescent="0.25">
      <c r="A137" s="170" t="s">
        <v>154</v>
      </c>
      <c r="B137" s="171"/>
      <c r="C137" s="172"/>
      <c r="D137" s="125" t="s">
        <v>43</v>
      </c>
      <c r="E137" s="94">
        <f>E138</f>
        <v>589.36</v>
      </c>
      <c r="F137" s="94">
        <f t="shared" ref="E137:G138" si="27">F138</f>
        <v>775.07</v>
      </c>
      <c r="G137" s="94">
        <f>G138</f>
        <v>728.72</v>
      </c>
      <c r="H137" s="129">
        <f t="shared" si="25"/>
        <v>94.019894977227864</v>
      </c>
    </row>
    <row r="138" spans="1:14" x14ac:dyDescent="0.25">
      <c r="A138" s="173">
        <v>3</v>
      </c>
      <c r="B138" s="174"/>
      <c r="C138" s="175"/>
      <c r="D138" s="126" t="s">
        <v>17</v>
      </c>
      <c r="E138" s="95">
        <f t="shared" si="27"/>
        <v>589.36</v>
      </c>
      <c r="F138" s="95">
        <f t="shared" si="27"/>
        <v>775.07</v>
      </c>
      <c r="G138" s="95">
        <f t="shared" si="27"/>
        <v>728.72</v>
      </c>
      <c r="H138" s="130">
        <f t="shared" si="25"/>
        <v>94.019894977227864</v>
      </c>
    </row>
    <row r="139" spans="1:14" ht="38.25" x14ac:dyDescent="0.25">
      <c r="A139" s="173">
        <v>37</v>
      </c>
      <c r="B139" s="174"/>
      <c r="C139" s="175"/>
      <c r="D139" s="126" t="s">
        <v>179</v>
      </c>
      <c r="E139" s="88">
        <v>589.36</v>
      </c>
      <c r="F139" s="88">
        <v>775.07</v>
      </c>
      <c r="G139" s="88">
        <v>728.72</v>
      </c>
      <c r="H139" s="130">
        <f t="shared" si="25"/>
        <v>94.019894977227864</v>
      </c>
    </row>
    <row r="140" spans="1:14" x14ac:dyDescent="0.25">
      <c r="A140" s="170" t="s">
        <v>200</v>
      </c>
      <c r="B140" s="171"/>
      <c r="C140" s="172"/>
      <c r="D140" s="138" t="s">
        <v>202</v>
      </c>
      <c r="E140" s="109">
        <f t="shared" ref="E140:G141" si="28">E141</f>
        <v>0</v>
      </c>
      <c r="F140" s="109">
        <f t="shared" si="28"/>
        <v>0</v>
      </c>
      <c r="G140" s="109">
        <f t="shared" si="28"/>
        <v>1185.5</v>
      </c>
      <c r="H140" s="129" t="e">
        <f t="shared" si="25"/>
        <v>#DIV/0!</v>
      </c>
    </row>
    <row r="141" spans="1:14" x14ac:dyDescent="0.25">
      <c r="A141" s="127">
        <v>3</v>
      </c>
      <c r="B141" s="128"/>
      <c r="C141" s="126"/>
      <c r="D141" s="126" t="s">
        <v>17</v>
      </c>
      <c r="E141" s="96">
        <f t="shared" si="28"/>
        <v>0</v>
      </c>
      <c r="F141" s="96">
        <f t="shared" si="28"/>
        <v>0</v>
      </c>
      <c r="G141" s="96">
        <f t="shared" si="28"/>
        <v>1185.5</v>
      </c>
      <c r="H141" s="130" t="e">
        <f t="shared" si="25"/>
        <v>#DIV/0!</v>
      </c>
    </row>
    <row r="142" spans="1:14" x14ac:dyDescent="0.25">
      <c r="A142" s="127">
        <v>32</v>
      </c>
      <c r="B142" s="128"/>
      <c r="C142" s="126"/>
      <c r="D142" s="126" t="s">
        <v>31</v>
      </c>
      <c r="E142" s="96">
        <v>0</v>
      </c>
      <c r="F142" s="96">
        <v>0</v>
      </c>
      <c r="G142" s="96">
        <v>1185.5</v>
      </c>
      <c r="H142" s="130" t="e">
        <f t="shared" si="25"/>
        <v>#DIV/0!</v>
      </c>
    </row>
    <row r="143" spans="1:14" x14ac:dyDescent="0.25">
      <c r="A143" s="161" t="s">
        <v>184</v>
      </c>
      <c r="B143" s="162"/>
      <c r="C143" s="163"/>
      <c r="D143" s="64" t="s">
        <v>185</v>
      </c>
      <c r="E143" s="93">
        <f t="shared" ref="E143:G145" si="29">E144</f>
        <v>0</v>
      </c>
      <c r="F143" s="93">
        <f t="shared" si="29"/>
        <v>0</v>
      </c>
      <c r="G143" s="93">
        <f t="shared" si="29"/>
        <v>0</v>
      </c>
      <c r="H143" s="60" t="e">
        <f t="shared" si="25"/>
        <v>#DIV/0!</v>
      </c>
    </row>
    <row r="144" spans="1:14" x14ac:dyDescent="0.25">
      <c r="A144" s="164" t="s">
        <v>154</v>
      </c>
      <c r="B144" s="165"/>
      <c r="C144" s="166"/>
      <c r="D144" s="63" t="s">
        <v>186</v>
      </c>
      <c r="E144" s="94">
        <f t="shared" si="29"/>
        <v>0</v>
      </c>
      <c r="F144" s="94">
        <f t="shared" si="29"/>
        <v>0</v>
      </c>
      <c r="G144" s="94">
        <f t="shared" si="29"/>
        <v>0</v>
      </c>
      <c r="H144" s="86" t="e">
        <f t="shared" si="25"/>
        <v>#DIV/0!</v>
      </c>
    </row>
    <row r="145" spans="1:13" x14ac:dyDescent="0.25">
      <c r="A145" s="167">
        <v>3</v>
      </c>
      <c r="B145" s="168"/>
      <c r="C145" s="169"/>
      <c r="D145" s="62" t="s">
        <v>17</v>
      </c>
      <c r="E145" s="95">
        <f t="shared" si="29"/>
        <v>0</v>
      </c>
      <c r="F145" s="95">
        <f t="shared" si="29"/>
        <v>0</v>
      </c>
      <c r="G145" s="95">
        <f t="shared" si="29"/>
        <v>0</v>
      </c>
      <c r="H145" s="110" t="e">
        <f t="shared" si="25"/>
        <v>#DIV/0!</v>
      </c>
    </row>
    <row r="146" spans="1:13" x14ac:dyDescent="0.25">
      <c r="A146" s="167">
        <v>32</v>
      </c>
      <c r="B146" s="168"/>
      <c r="C146" s="169"/>
      <c r="D146" s="62" t="s">
        <v>31</v>
      </c>
      <c r="E146" s="88">
        <v>0</v>
      </c>
      <c r="F146" s="88">
        <v>0</v>
      </c>
      <c r="G146" s="88">
        <v>0</v>
      </c>
      <c r="H146" s="110" t="e">
        <f t="shared" si="25"/>
        <v>#DIV/0!</v>
      </c>
    </row>
    <row r="147" spans="1:13" x14ac:dyDescent="0.25">
      <c r="E147" s="99">
        <f>E6+E89</f>
        <v>1477259.16</v>
      </c>
      <c r="F147" s="99">
        <f>F6+F89</f>
        <v>2885432.08</v>
      </c>
      <c r="G147" s="99">
        <f>G6+G89</f>
        <v>1439056.1500000001</v>
      </c>
      <c r="H147" s="110">
        <f t="shared" si="25"/>
        <v>49.873159724487437</v>
      </c>
    </row>
    <row r="154" spans="1:13" x14ac:dyDescent="0.25">
      <c r="G154" t="s">
        <v>130</v>
      </c>
    </row>
    <row r="156" spans="1:13" x14ac:dyDescent="0.25">
      <c r="M156" t="s">
        <v>130</v>
      </c>
    </row>
  </sheetData>
  <mergeCells count="127">
    <mergeCell ref="A32:C32"/>
    <mergeCell ref="A26:C26"/>
    <mergeCell ref="A27:C27"/>
    <mergeCell ref="A42:C42"/>
    <mergeCell ref="A72:C72"/>
    <mergeCell ref="A71:C71"/>
    <mergeCell ref="A70:C70"/>
    <mergeCell ref="A64:C64"/>
    <mergeCell ref="A63:C63"/>
    <mergeCell ref="A62:C62"/>
    <mergeCell ref="A61:C61"/>
    <mergeCell ref="A49:C49"/>
    <mergeCell ref="A43:C43"/>
    <mergeCell ref="A44:C44"/>
    <mergeCell ref="A28:C28"/>
    <mergeCell ref="A29:C29"/>
    <mergeCell ref="A31:C31"/>
    <mergeCell ref="A5:C5"/>
    <mergeCell ref="A3:H3"/>
    <mergeCell ref="A1:H1"/>
    <mergeCell ref="A21:C21"/>
    <mergeCell ref="A22:C22"/>
    <mergeCell ref="A24:C24"/>
    <mergeCell ref="A25:C25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6:C6"/>
    <mergeCell ref="A7:C7"/>
    <mergeCell ref="A58:C58"/>
    <mergeCell ref="A60:C60"/>
    <mergeCell ref="A46:C46"/>
    <mergeCell ref="A47:C47"/>
    <mergeCell ref="A48:C48"/>
    <mergeCell ref="A74:C74"/>
    <mergeCell ref="A50:C50"/>
    <mergeCell ref="A54:C54"/>
    <mergeCell ref="A55:C55"/>
    <mergeCell ref="A56:C56"/>
    <mergeCell ref="A59:C59"/>
    <mergeCell ref="A57:C57"/>
    <mergeCell ref="A66:C66"/>
    <mergeCell ref="A45:C45"/>
    <mergeCell ref="A36:C36"/>
    <mergeCell ref="A37:C37"/>
    <mergeCell ref="A33:C33"/>
    <mergeCell ref="A35:C35"/>
    <mergeCell ref="A38:C38"/>
    <mergeCell ref="A39:C39"/>
    <mergeCell ref="A40:C40"/>
    <mergeCell ref="A41:C41"/>
    <mergeCell ref="A80:C80"/>
    <mergeCell ref="A81:C81"/>
    <mergeCell ref="A82:C82"/>
    <mergeCell ref="A83:C83"/>
    <mergeCell ref="A84:C84"/>
    <mergeCell ref="A78:C78"/>
    <mergeCell ref="A79:C79"/>
    <mergeCell ref="A75:C75"/>
    <mergeCell ref="A76:C76"/>
    <mergeCell ref="A95:C95"/>
    <mergeCell ref="A99:C99"/>
    <mergeCell ref="A100:C100"/>
    <mergeCell ref="A90:C90"/>
    <mergeCell ref="A91:C91"/>
    <mergeCell ref="A92:C92"/>
    <mergeCell ref="A93:C93"/>
    <mergeCell ref="A85:C85"/>
    <mergeCell ref="A86:C86"/>
    <mergeCell ref="A87:C87"/>
    <mergeCell ref="A88:C88"/>
    <mergeCell ref="A89:C89"/>
    <mergeCell ref="A101:C101"/>
    <mergeCell ref="A104:C104"/>
    <mergeCell ref="A105:C105"/>
    <mergeCell ref="A106:C106"/>
    <mergeCell ref="A107:C107"/>
    <mergeCell ref="A123:C123"/>
    <mergeCell ref="A124:C124"/>
    <mergeCell ref="A96:C96"/>
    <mergeCell ref="A97:C97"/>
    <mergeCell ref="A133:C133"/>
    <mergeCell ref="A134:C134"/>
    <mergeCell ref="A135:C135"/>
    <mergeCell ref="A130:C130"/>
    <mergeCell ref="A131:C131"/>
    <mergeCell ref="A132:C132"/>
    <mergeCell ref="A119:C119"/>
    <mergeCell ref="A120:C120"/>
    <mergeCell ref="A121:C121"/>
    <mergeCell ref="A126:C126"/>
    <mergeCell ref="A127:C127"/>
    <mergeCell ref="A125:C125"/>
    <mergeCell ref="A143:C143"/>
    <mergeCell ref="A144:C144"/>
    <mergeCell ref="A145:C145"/>
    <mergeCell ref="A146:C146"/>
    <mergeCell ref="A51:C51"/>
    <mergeCell ref="A52:C52"/>
    <mergeCell ref="A53:C53"/>
    <mergeCell ref="A136:C136"/>
    <mergeCell ref="A137:C137"/>
    <mergeCell ref="A138:C138"/>
    <mergeCell ref="A139:C139"/>
    <mergeCell ref="A108:C108"/>
    <mergeCell ref="A109:C109"/>
    <mergeCell ref="A110:C110"/>
    <mergeCell ref="A113:C113"/>
    <mergeCell ref="A114:C114"/>
    <mergeCell ref="A115:C115"/>
    <mergeCell ref="A116:C116"/>
    <mergeCell ref="A117:C117"/>
    <mergeCell ref="A118:C118"/>
    <mergeCell ref="A122:C122"/>
    <mergeCell ref="A140:C140"/>
    <mergeCell ref="A128:C128"/>
    <mergeCell ref="A129:C129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5</vt:i4>
      </vt:variant>
      <vt:variant>
        <vt:lpstr>Imenovani rasponi</vt:lpstr>
      </vt:variant>
      <vt:variant>
        <vt:i4>3</vt:i4>
      </vt:variant>
    </vt:vector>
  </HeadingPairs>
  <TitlesOfParts>
    <vt:vector size="8" baseType="lpstr">
      <vt:lpstr>SAŽETAK</vt:lpstr>
      <vt:lpstr> Račun prihoda i rashoda</vt:lpstr>
      <vt:lpstr>Rashodi prema funkcijskoj kl</vt:lpstr>
      <vt:lpstr>Račun financiranja</vt:lpstr>
      <vt:lpstr>POSEBNI DIO</vt:lpstr>
      <vt:lpstr>' Račun prihoda i rashoda'!Ispis_naslova</vt:lpstr>
      <vt:lpstr>'POSEBNI DIO'!Ispis_naslova</vt:lpstr>
      <vt:lpstr>'Rashodi prema funkcijskoj kl'!Ispis_naslova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Računovodstvo</cp:lastModifiedBy>
  <cp:lastPrinted>2026-07-24T07:44:43Z</cp:lastPrinted>
  <dcterms:created xsi:type="dcterms:W3CDTF">2022-08-12T12:51:27Z</dcterms:created>
  <dcterms:modified xsi:type="dcterms:W3CDTF">2026-07-24T07:44:48Z</dcterms:modified>
</cp:coreProperties>
</file>