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čunovodstvo\OneDrive - CARNET\Desktop\Financijski izvještaji\Financijska izvješća 2024\"/>
    </mc:Choice>
  </mc:AlternateContent>
  <xr:revisionPtr revIDLastSave="0" documentId="13_ncr:1_{D00E72AB-B8D2-45B8-9DCB-84C0B02FC555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definedNames>
    <definedName name="_xlnm.Print_Titles" localSheetId="1">' Račun prihoda i rashoda'!$36:$36</definedName>
    <definedName name="_xlnm.Print_Titles" localSheetId="4">'POSEBNI DIO'!$5:$5</definedName>
    <definedName name="_xlnm.Print_Titles" localSheetId="2">'Rashodi prema funkcijskoj kl'!$9:$9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3" i="7" l="1"/>
  <c r="G128" i="7"/>
  <c r="G88" i="7"/>
  <c r="G165" i="7"/>
  <c r="G112" i="7"/>
  <c r="G89" i="7"/>
  <c r="G97" i="7"/>
  <c r="G54" i="7"/>
  <c r="G25" i="7"/>
  <c r="G122" i="7"/>
  <c r="G21" i="7"/>
  <c r="G31" i="7"/>
  <c r="G114" i="7"/>
  <c r="I91" i="7" l="1"/>
  <c r="I94" i="7"/>
  <c r="I95" i="7"/>
  <c r="H91" i="7"/>
  <c r="H94" i="7"/>
  <c r="H95" i="7"/>
  <c r="G93" i="7"/>
  <c r="G92" i="7" s="1"/>
  <c r="G113" i="7"/>
  <c r="H132" i="7"/>
  <c r="I132" i="7"/>
  <c r="H93" i="7" l="1"/>
  <c r="G87" i="7"/>
  <c r="G127" i="7"/>
  <c r="F138" i="7"/>
  <c r="F137" i="7" s="1"/>
  <c r="I139" i="7"/>
  <c r="H139" i="7"/>
  <c r="G138" i="7"/>
  <c r="E138" i="7"/>
  <c r="E137" i="7" s="1"/>
  <c r="H131" i="7"/>
  <c r="I131" i="7"/>
  <c r="I121" i="7"/>
  <c r="H121" i="7"/>
  <c r="I120" i="7"/>
  <c r="H120" i="7"/>
  <c r="G119" i="7"/>
  <c r="F119" i="7"/>
  <c r="F118" i="7" s="1"/>
  <c r="E119" i="7"/>
  <c r="E118" i="7" s="1"/>
  <c r="G118" i="7"/>
  <c r="G96" i="7"/>
  <c r="I86" i="7"/>
  <c r="H86" i="7"/>
  <c r="I85" i="7"/>
  <c r="H85" i="7"/>
  <c r="G84" i="7"/>
  <c r="F84" i="7"/>
  <c r="F83" i="7" s="1"/>
  <c r="E84" i="7"/>
  <c r="E83" i="7" s="1"/>
  <c r="G35" i="7"/>
  <c r="G34" i="7" s="1"/>
  <c r="E35" i="7"/>
  <c r="E34" i="7" s="1"/>
  <c r="I37" i="7"/>
  <c r="H37" i="7"/>
  <c r="F34" i="7"/>
  <c r="G28" i="7"/>
  <c r="G147" i="3"/>
  <c r="I28" i="3"/>
  <c r="H28" i="3"/>
  <c r="G32" i="3"/>
  <c r="H32" i="3" s="1"/>
  <c r="F32" i="3"/>
  <c r="I32" i="3" s="1"/>
  <c r="E32" i="3"/>
  <c r="H138" i="7" l="1"/>
  <c r="G137" i="7"/>
  <c r="I137" i="7" s="1"/>
  <c r="I138" i="7"/>
  <c r="I119" i="7"/>
  <c r="I118" i="7"/>
  <c r="H118" i="7"/>
  <c r="H119" i="7"/>
  <c r="I84" i="7"/>
  <c r="G83" i="7"/>
  <c r="H83" i="7" s="1"/>
  <c r="H84" i="7"/>
  <c r="H35" i="7"/>
  <c r="I34" i="7"/>
  <c r="I35" i="7"/>
  <c r="H34" i="7"/>
  <c r="E89" i="7"/>
  <c r="E88" i="7" s="1"/>
  <c r="F89" i="7"/>
  <c r="F88" i="7" s="1"/>
  <c r="H90" i="7"/>
  <c r="I90" i="7"/>
  <c r="E92" i="7"/>
  <c r="H92" i="7" s="1"/>
  <c r="F93" i="7"/>
  <c r="E98" i="7"/>
  <c r="H99" i="7"/>
  <c r="I99" i="7"/>
  <c r="F147" i="3"/>
  <c r="F170" i="7"/>
  <c r="F39" i="7"/>
  <c r="F28" i="7"/>
  <c r="F21" i="7"/>
  <c r="F92" i="7" l="1"/>
  <c r="I92" i="7" s="1"/>
  <c r="I93" i="7"/>
  <c r="E96" i="7"/>
  <c r="E87" i="7" s="1"/>
  <c r="E97" i="7"/>
  <c r="H97" i="7" s="1"/>
  <c r="F96" i="7"/>
  <c r="F97" i="7"/>
  <c r="I97" i="7" s="1"/>
  <c r="H137" i="7"/>
  <c r="I83" i="7"/>
  <c r="I98" i="7"/>
  <c r="H89" i="7"/>
  <c r="I89" i="7"/>
  <c r="H98" i="7"/>
  <c r="F87" i="7" l="1"/>
  <c r="I96" i="7"/>
  <c r="H96" i="7"/>
  <c r="H88" i="7"/>
  <c r="I88" i="7"/>
  <c r="H87" i="7" l="1"/>
  <c r="I87" i="7"/>
  <c r="E147" i="3" l="1"/>
  <c r="E39" i="7"/>
  <c r="E21" i="7"/>
  <c r="G71" i="7"/>
  <c r="F123" i="7"/>
  <c r="I57" i="3" l="1"/>
  <c r="I56" i="3"/>
  <c r="I24" i="3"/>
  <c r="H24" i="3"/>
  <c r="I10" i="7"/>
  <c r="I14" i="7"/>
  <c r="I18" i="7"/>
  <c r="I22" i="7"/>
  <c r="I23" i="7"/>
  <c r="I27" i="7"/>
  <c r="I28" i="7"/>
  <c r="I29" i="7"/>
  <c r="I33" i="7"/>
  <c r="I40" i="7"/>
  <c r="I41" i="7"/>
  <c r="I45" i="7"/>
  <c r="I53" i="7"/>
  <c r="I57" i="7"/>
  <c r="I60" i="7"/>
  <c r="I64" i="7"/>
  <c r="I68" i="7"/>
  <c r="I69" i="7"/>
  <c r="I72" i="7"/>
  <c r="I73" i="7"/>
  <c r="I77" i="7"/>
  <c r="I78" i="7"/>
  <c r="I81" i="7"/>
  <c r="I82" i="7"/>
  <c r="I103" i="7"/>
  <c r="I106" i="7"/>
  <c r="I110" i="7"/>
  <c r="I116" i="7"/>
  <c r="I117" i="7"/>
  <c r="I125" i="7"/>
  <c r="I126" i="7"/>
  <c r="I129" i="7"/>
  <c r="I130" i="7"/>
  <c r="I136" i="7"/>
  <c r="I142" i="7"/>
  <c r="I144" i="7"/>
  <c r="I147" i="7"/>
  <c r="I150" i="7"/>
  <c r="I153" i="7"/>
  <c r="I157" i="7"/>
  <c r="I161" i="7"/>
  <c r="I164" i="7"/>
  <c r="I168" i="7"/>
  <c r="I171" i="7"/>
  <c r="I49" i="7"/>
  <c r="H10" i="7"/>
  <c r="H14" i="7"/>
  <c r="H18" i="7"/>
  <c r="H22" i="7"/>
  <c r="H23" i="7"/>
  <c r="H27" i="7"/>
  <c r="H29" i="7"/>
  <c r="H33" i="7"/>
  <c r="H40" i="7"/>
  <c r="H41" i="7"/>
  <c r="H45" i="7"/>
  <c r="H53" i="7"/>
  <c r="H57" i="7"/>
  <c r="H60" i="7"/>
  <c r="H64" i="7"/>
  <c r="H68" i="7"/>
  <c r="H69" i="7"/>
  <c r="H72" i="7"/>
  <c r="H73" i="7"/>
  <c r="H77" i="7"/>
  <c r="H78" i="7"/>
  <c r="H81" i="7"/>
  <c r="H82" i="7"/>
  <c r="H103" i="7"/>
  <c r="H106" i="7"/>
  <c r="H110" i="7"/>
  <c r="H116" i="7"/>
  <c r="H117" i="7"/>
  <c r="H125" i="7"/>
  <c r="H126" i="7"/>
  <c r="H129" i="7"/>
  <c r="H130" i="7"/>
  <c r="H136" i="7"/>
  <c r="H142" i="7"/>
  <c r="H144" i="7"/>
  <c r="H147" i="7"/>
  <c r="H150" i="7"/>
  <c r="H153" i="7"/>
  <c r="H157" i="7"/>
  <c r="H161" i="7"/>
  <c r="H164" i="7"/>
  <c r="H168" i="7"/>
  <c r="H171" i="7"/>
  <c r="H49" i="7"/>
  <c r="F40" i="5"/>
  <c r="E40" i="5"/>
  <c r="I44" i="3"/>
  <c r="I45" i="3"/>
  <c r="I52" i="3"/>
  <c r="I53" i="3"/>
  <c r="I54" i="3"/>
  <c r="I55" i="3"/>
  <c r="I58" i="3"/>
  <c r="I67" i="3"/>
  <c r="I94" i="3"/>
  <c r="I106" i="3"/>
  <c r="I126" i="3"/>
  <c r="I130" i="3"/>
  <c r="I132" i="3"/>
  <c r="I139" i="3"/>
  <c r="H44" i="3"/>
  <c r="H45" i="3"/>
  <c r="H52" i="3"/>
  <c r="H53" i="3"/>
  <c r="H54" i="3"/>
  <c r="H55" i="3"/>
  <c r="H58" i="3"/>
  <c r="H66" i="3"/>
  <c r="H67" i="3"/>
  <c r="H70" i="3"/>
  <c r="H106" i="3"/>
  <c r="H126" i="3"/>
  <c r="H130" i="3"/>
  <c r="I39" i="3"/>
  <c r="H39" i="3"/>
  <c r="I15" i="3"/>
  <c r="I18" i="3"/>
  <c r="I20" i="3"/>
  <c r="I21" i="3"/>
  <c r="H15" i="3"/>
  <c r="H18" i="3"/>
  <c r="H20" i="3"/>
  <c r="H12" i="3"/>
  <c r="I12" i="3"/>
  <c r="G56" i="7"/>
  <c r="F56" i="7"/>
  <c r="F55" i="7" s="1"/>
  <c r="E56" i="7"/>
  <c r="E55" i="7" s="1"/>
  <c r="G48" i="7"/>
  <c r="G47" i="7" s="1"/>
  <c r="G46" i="7" s="1"/>
  <c r="F48" i="7"/>
  <c r="F47" i="7" s="1"/>
  <c r="F46" i="7" s="1"/>
  <c r="E48" i="7"/>
  <c r="E47" i="7" s="1"/>
  <c r="E46" i="7" s="1"/>
  <c r="G170" i="7"/>
  <c r="G80" i="7"/>
  <c r="G79" i="7" s="1"/>
  <c r="G76" i="7"/>
  <c r="G75" i="7" s="1"/>
  <c r="G74" i="7" s="1"/>
  <c r="G67" i="7"/>
  <c r="G66" i="7" s="1"/>
  <c r="E67" i="7"/>
  <c r="E66" i="7" s="1"/>
  <c r="E71" i="7"/>
  <c r="H71" i="7" s="1"/>
  <c r="G70" i="7"/>
  <c r="F71" i="7"/>
  <c r="F70" i="7" s="1"/>
  <c r="F67" i="7"/>
  <c r="F66" i="7" s="1"/>
  <c r="G52" i="7"/>
  <c r="G51" i="7" s="1"/>
  <c r="G50" i="7" s="1"/>
  <c r="F52" i="7"/>
  <c r="F51" i="7" s="1"/>
  <c r="F50" i="7" s="1"/>
  <c r="E52" i="7"/>
  <c r="E51" i="7" s="1"/>
  <c r="E50" i="7" s="1"/>
  <c r="E167" i="7"/>
  <c r="E166" i="7" s="1"/>
  <c r="E170" i="7"/>
  <c r="E169" i="7" s="1"/>
  <c r="G163" i="7"/>
  <c r="G162" i="7" s="1"/>
  <c r="F163" i="7"/>
  <c r="F162" i="7" s="1"/>
  <c r="E163" i="7"/>
  <c r="E162" i="7" s="1"/>
  <c r="E160" i="7"/>
  <c r="E159" i="7" s="1"/>
  <c r="E156" i="7"/>
  <c r="E155" i="7" s="1"/>
  <c r="E154" i="7" s="1"/>
  <c r="G156" i="7"/>
  <c r="G155" i="7" s="1"/>
  <c r="G154" i="7" s="1"/>
  <c r="F156" i="7"/>
  <c r="F155" i="7" s="1"/>
  <c r="F154" i="7" s="1"/>
  <c r="F143" i="7"/>
  <c r="G143" i="7"/>
  <c r="E143" i="7"/>
  <c r="E146" i="7"/>
  <c r="E145" i="7" s="1"/>
  <c r="G149" i="7"/>
  <c r="G148" i="7" s="1"/>
  <c r="F149" i="7"/>
  <c r="F148" i="7" s="1"/>
  <c r="E149" i="7"/>
  <c r="E148" i="7" s="1"/>
  <c r="G146" i="7"/>
  <c r="G145" i="7" s="1"/>
  <c r="F146" i="7"/>
  <c r="F145" i="7" s="1"/>
  <c r="G141" i="7"/>
  <c r="F141" i="7"/>
  <c r="F140" i="7" s="1"/>
  <c r="E141" i="7"/>
  <c r="E127" i="7"/>
  <c r="E123" i="7"/>
  <c r="E122" i="7" s="1"/>
  <c r="E114" i="7"/>
  <c r="E113" i="7" s="1"/>
  <c r="F169" i="7"/>
  <c r="G167" i="7"/>
  <c r="G166" i="7" s="1"/>
  <c r="F167" i="7"/>
  <c r="F166" i="7" s="1"/>
  <c r="G160" i="7"/>
  <c r="G159" i="7" s="1"/>
  <c r="G158" i="7" s="1"/>
  <c r="F160" i="7"/>
  <c r="F159" i="7" s="1"/>
  <c r="F158" i="7" s="1"/>
  <c r="G152" i="7"/>
  <c r="G151" i="7" s="1"/>
  <c r="F152" i="7"/>
  <c r="F151" i="7" s="1"/>
  <c r="E152" i="7"/>
  <c r="E151" i="7" s="1"/>
  <c r="G135" i="7"/>
  <c r="G134" i="7" s="1"/>
  <c r="F135" i="7"/>
  <c r="F134" i="7" s="1"/>
  <c r="E135" i="7"/>
  <c r="E134" i="7" s="1"/>
  <c r="F128" i="7"/>
  <c r="F127" i="7" s="1"/>
  <c r="F122" i="7"/>
  <c r="F114" i="7"/>
  <c r="F113" i="7" s="1"/>
  <c r="G109" i="7"/>
  <c r="G108" i="7" s="1"/>
  <c r="G107" i="7" s="1"/>
  <c r="F109" i="7"/>
  <c r="F108" i="7" s="1"/>
  <c r="F107" i="7" s="1"/>
  <c r="E109" i="7"/>
  <c r="E108" i="7" s="1"/>
  <c r="E107" i="7" s="1"/>
  <c r="F80" i="7"/>
  <c r="F79" i="7" s="1"/>
  <c r="G105" i="7"/>
  <c r="G104" i="7" s="1"/>
  <c r="F105" i="7"/>
  <c r="F104" i="7" s="1"/>
  <c r="E105" i="7"/>
  <c r="E104" i="7" s="1"/>
  <c r="G102" i="7"/>
  <c r="G101" i="7" s="1"/>
  <c r="F102" i="7"/>
  <c r="F101" i="7" s="1"/>
  <c r="F100" i="7" s="1"/>
  <c r="E102" i="7"/>
  <c r="E101" i="7" s="1"/>
  <c r="E100" i="7" s="1"/>
  <c r="E80" i="7"/>
  <c r="E79" i="7" s="1"/>
  <c r="F76" i="7"/>
  <c r="F75" i="7" s="1"/>
  <c r="E76" i="7"/>
  <c r="E75" i="7" s="1"/>
  <c r="G63" i="7"/>
  <c r="G62" i="7" s="1"/>
  <c r="G61" i="7" s="1"/>
  <c r="F63" i="7"/>
  <c r="F62" i="7" s="1"/>
  <c r="F61" i="7" s="1"/>
  <c r="E63" i="7"/>
  <c r="E62" i="7" s="1"/>
  <c r="E61" i="7" s="1"/>
  <c r="G59" i="7"/>
  <c r="G58" i="7" s="1"/>
  <c r="F59" i="7"/>
  <c r="F58" i="7" s="1"/>
  <c r="E59" i="7"/>
  <c r="E58" i="7" s="1"/>
  <c r="G20" i="7"/>
  <c r="G19" i="7" s="1"/>
  <c r="G39" i="7"/>
  <c r="G38" i="7" s="1"/>
  <c r="F38" i="7"/>
  <c r="E38" i="7"/>
  <c r="G30" i="7"/>
  <c r="F31" i="7"/>
  <c r="F30" i="7" s="1"/>
  <c r="E31" i="7"/>
  <c r="E30" i="7" s="1"/>
  <c r="E28" i="7"/>
  <c r="H28" i="7" s="1"/>
  <c r="G44" i="7"/>
  <c r="G43" i="7" s="1"/>
  <c r="G42" i="7" s="1"/>
  <c r="F44" i="7"/>
  <c r="F43" i="7" s="1"/>
  <c r="F42" i="7" s="1"/>
  <c r="E44" i="7"/>
  <c r="E43" i="7" s="1"/>
  <c r="E42" i="7" s="1"/>
  <c r="G26" i="7"/>
  <c r="F26" i="7"/>
  <c r="F25" i="7" s="1"/>
  <c r="E26" i="7"/>
  <c r="E25" i="7" s="1"/>
  <c r="F20" i="7"/>
  <c r="E20" i="7"/>
  <c r="E19" i="7" s="1"/>
  <c r="G17" i="7"/>
  <c r="G16" i="7" s="1"/>
  <c r="G15" i="7" s="1"/>
  <c r="F17" i="7"/>
  <c r="F16" i="7" s="1"/>
  <c r="F15" i="7" s="1"/>
  <c r="E17" i="7"/>
  <c r="E16" i="7" s="1"/>
  <c r="E15" i="7" s="1"/>
  <c r="G13" i="7"/>
  <c r="G12" i="7" s="1"/>
  <c r="G11" i="7" s="1"/>
  <c r="G6" i="7" s="1"/>
  <c r="F13" i="7"/>
  <c r="F12" i="7" s="1"/>
  <c r="F11" i="7" s="1"/>
  <c r="E13" i="7"/>
  <c r="E12" i="7" s="1"/>
  <c r="E11" i="7" s="1"/>
  <c r="F9" i="7"/>
  <c r="F8" i="7" s="1"/>
  <c r="F7" i="7" s="1"/>
  <c r="G9" i="7"/>
  <c r="G8" i="7" s="1"/>
  <c r="G7" i="7" s="1"/>
  <c r="E9" i="7"/>
  <c r="E8" i="7" s="1"/>
  <c r="E7" i="7" s="1"/>
  <c r="F21" i="1"/>
  <c r="H11" i="1"/>
  <c r="G140" i="7" l="1"/>
  <c r="G133" i="7" s="1"/>
  <c r="F54" i="7"/>
  <c r="G24" i="7"/>
  <c r="E74" i="7"/>
  <c r="I151" i="7"/>
  <c r="I143" i="7"/>
  <c r="H141" i="7"/>
  <c r="I145" i="7"/>
  <c r="I50" i="7"/>
  <c r="H101" i="7"/>
  <c r="E24" i="7"/>
  <c r="I104" i="7"/>
  <c r="I148" i="7"/>
  <c r="I154" i="7"/>
  <c r="H154" i="7"/>
  <c r="H56" i="7"/>
  <c r="H46" i="7"/>
  <c r="H104" i="7"/>
  <c r="I156" i="7"/>
  <c r="I146" i="7"/>
  <c r="I105" i="7"/>
  <c r="I101" i="7"/>
  <c r="I107" i="7"/>
  <c r="H8" i="7"/>
  <c r="I155" i="7"/>
  <c r="I149" i="7"/>
  <c r="I141" i="7"/>
  <c r="H145" i="7"/>
  <c r="G55" i="7"/>
  <c r="H102" i="7"/>
  <c r="H151" i="7"/>
  <c r="H148" i="7"/>
  <c r="H143" i="7"/>
  <c r="H146" i="7"/>
  <c r="H105" i="7"/>
  <c r="I102" i="7"/>
  <c r="I56" i="7"/>
  <c r="I15" i="7"/>
  <c r="I166" i="7"/>
  <c r="I158" i="7"/>
  <c r="I159" i="7"/>
  <c r="F133" i="7"/>
  <c r="I152" i="7"/>
  <c r="F112" i="7"/>
  <c r="F74" i="7"/>
  <c r="I42" i="7"/>
  <c r="I38" i="7"/>
  <c r="I51" i="7"/>
  <c r="H50" i="7"/>
  <c r="G169" i="7"/>
  <c r="I169" i="7" s="1"/>
  <c r="H159" i="7"/>
  <c r="I160" i="7"/>
  <c r="I134" i="7"/>
  <c r="H107" i="7"/>
  <c r="I109" i="7"/>
  <c r="I108" i="7"/>
  <c r="H61" i="7"/>
  <c r="H160" i="7"/>
  <c r="H162" i="7"/>
  <c r="H155" i="7"/>
  <c r="H156" i="7"/>
  <c r="H152" i="7"/>
  <c r="H149" i="7"/>
  <c r="H123" i="7"/>
  <c r="H122" i="7"/>
  <c r="H109" i="7"/>
  <c r="H108" i="7"/>
  <c r="E70" i="7"/>
  <c r="H70" i="7" s="1"/>
  <c r="E54" i="7"/>
  <c r="H52" i="7"/>
  <c r="H30" i="7"/>
  <c r="H19" i="7"/>
  <c r="I7" i="7"/>
  <c r="I70" i="7"/>
  <c r="H166" i="7"/>
  <c r="I79" i="7"/>
  <c r="I113" i="7"/>
  <c r="H114" i="7"/>
  <c r="H12" i="7"/>
  <c r="I11" i="7"/>
  <c r="I12" i="7"/>
  <c r="F19" i="7"/>
  <c r="I19" i="7" s="1"/>
  <c r="H11" i="7"/>
  <c r="I75" i="7"/>
  <c r="I71" i="7"/>
  <c r="I66" i="7"/>
  <c r="I61" i="7"/>
  <c r="I63" i="7"/>
  <c r="I128" i="7"/>
  <c r="I127" i="7"/>
  <c r="H38" i="7"/>
  <c r="I39" i="7"/>
  <c r="I25" i="7"/>
  <c r="H39" i="7"/>
  <c r="H47" i="7"/>
  <c r="I46" i="7"/>
  <c r="H48" i="7"/>
  <c r="H80" i="7"/>
  <c r="H79" i="7"/>
  <c r="I80" i="7"/>
  <c r="H75" i="7"/>
  <c r="H76" i="7"/>
  <c r="I76" i="7"/>
  <c r="H66" i="7"/>
  <c r="I67" i="7"/>
  <c r="H67" i="7"/>
  <c r="H26" i="7"/>
  <c r="H25" i="7"/>
  <c r="I26" i="7"/>
  <c r="H21" i="7"/>
  <c r="I20" i="7"/>
  <c r="H20" i="7"/>
  <c r="I21" i="7"/>
  <c r="H51" i="7"/>
  <c r="I52" i="7"/>
  <c r="H17" i="7"/>
  <c r="I17" i="7"/>
  <c r="H16" i="7"/>
  <c r="I16" i="7"/>
  <c r="H15" i="7"/>
  <c r="I47" i="7"/>
  <c r="I48" i="7"/>
  <c r="I162" i="7"/>
  <c r="H163" i="7"/>
  <c r="I163" i="7"/>
  <c r="I123" i="7"/>
  <c r="I122" i="7"/>
  <c r="H128" i="7"/>
  <c r="H127" i="7"/>
  <c r="I62" i="7"/>
  <c r="H63" i="7"/>
  <c r="H62" i="7"/>
  <c r="H59" i="7"/>
  <c r="H58" i="7"/>
  <c r="I59" i="7"/>
  <c r="I58" i="7"/>
  <c r="H42" i="7"/>
  <c r="H44" i="7"/>
  <c r="I44" i="7"/>
  <c r="H43" i="7"/>
  <c r="I43" i="7"/>
  <c r="H13" i="7"/>
  <c r="I13" i="7"/>
  <c r="H7" i="7"/>
  <c r="I9" i="7"/>
  <c r="H9" i="7"/>
  <c r="I8" i="7"/>
  <c r="H31" i="7"/>
  <c r="I30" i="7"/>
  <c r="I31" i="7"/>
  <c r="H134" i="7"/>
  <c r="I135" i="7"/>
  <c r="H135" i="7"/>
  <c r="H113" i="7"/>
  <c r="I114" i="7"/>
  <c r="H167" i="7"/>
  <c r="I167" i="7"/>
  <c r="H170" i="7"/>
  <c r="I170" i="7"/>
  <c r="G65" i="7"/>
  <c r="E165" i="7"/>
  <c r="E112" i="7"/>
  <c r="E158" i="7"/>
  <c r="F65" i="7"/>
  <c r="F165" i="7"/>
  <c r="E140" i="7"/>
  <c r="G100" i="7"/>
  <c r="F24" i="7"/>
  <c r="H8" i="1"/>
  <c r="H21" i="1"/>
  <c r="F37" i="1"/>
  <c r="G37" i="1" s="1"/>
  <c r="G21" i="1"/>
  <c r="G11" i="1"/>
  <c r="F11" i="1"/>
  <c r="F14" i="1" s="1"/>
  <c r="G8" i="1"/>
  <c r="F8" i="1"/>
  <c r="H55" i="7" l="1"/>
  <c r="I140" i="7"/>
  <c r="F111" i="7"/>
  <c r="F6" i="7"/>
  <c r="H169" i="7"/>
  <c r="G111" i="7"/>
  <c r="G172" i="7" s="1"/>
  <c r="I100" i="7"/>
  <c r="H100" i="7"/>
  <c r="I54" i="7"/>
  <c r="I55" i="7"/>
  <c r="H158" i="7"/>
  <c r="E133" i="7"/>
  <c r="H133" i="7" s="1"/>
  <c r="H140" i="7"/>
  <c r="E65" i="7"/>
  <c r="H65" i="7" s="1"/>
  <c r="I74" i="7"/>
  <c r="H74" i="7"/>
  <c r="I65" i="7"/>
  <c r="H24" i="7"/>
  <c r="I24" i="7"/>
  <c r="I133" i="7"/>
  <c r="I112" i="7"/>
  <c r="H112" i="7"/>
  <c r="H14" i="1"/>
  <c r="H22" i="1" s="1"/>
  <c r="H28" i="1" s="1"/>
  <c r="H37" i="1"/>
  <c r="G14" i="1"/>
  <c r="G22" i="1" s="1"/>
  <c r="G28" i="1" s="1"/>
  <c r="F22" i="1"/>
  <c r="F28" i="1" s="1"/>
  <c r="F29" i="1" s="1"/>
  <c r="H165" i="7" l="1"/>
  <c r="I111" i="7"/>
  <c r="I165" i="7"/>
  <c r="E6" i="7"/>
  <c r="H54" i="7"/>
  <c r="E111" i="7"/>
  <c r="G29" i="1"/>
  <c r="H29" i="1"/>
  <c r="F172" i="7"/>
  <c r="E172" i="7" l="1"/>
  <c r="H6" i="7"/>
  <c r="I172" i="7"/>
  <c r="I6" i="7"/>
  <c r="H111" i="7"/>
  <c r="H172" i="7" l="1"/>
</calcChain>
</file>

<file path=xl/sharedStrings.xml><?xml version="1.0" encoding="utf-8"?>
<sst xmlns="http://schemas.openxmlformats.org/spreadsheetml/2006/main" count="624" uniqueCount="206">
  <si>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</si>
  <si>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</si>
  <si>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</si>
  <si>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</si>
  <si>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</si>
  <si>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</si>
  <si>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</si>
  <si>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</si>
  <si>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</si>
  <si>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</si>
  <si>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</si>
  <si>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</si>
  <si>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</si>
  <si>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</si>
  <si>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</si>
  <si>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</si>
  <si>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</si>
  <si>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</si>
  <si>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</si>
  <si>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</si>
  <si>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</si>
  <si>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</si>
  <si>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</si>
  <si>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</si>
  <si>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</si>
  <si>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</si>
  <si>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</si>
  <si>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</si>
  <si>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</si>
  <si>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</si>
  <si>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</si>
  <si>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</si>
  <si>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</si>
  <si>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</si>
  <si>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</si>
  <si>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</si>
  <si>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</si>
  <si>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</si>
  <si>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</si>
  <si>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</si>
  <si>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</si>
  <si>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</si>
  <si>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</si>
  <si>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</si>
  <si>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</si>
  <si>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</si>
  <si>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</si>
  <si>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</si>
  <si>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</si>
  <si>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</si>
  <si>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</si>
  <si>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Prihodi od upravnih i administrativnih pristojbi, priistojbi po posebnim propisima i naknada</t>
  </si>
  <si>
    <t>Prihodi od prodaje proizvoda i robe te pruženih usluga, prihodi od donacija te povrati po protestiranim jamstvima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</si>
  <si>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</si>
  <si>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</si>
  <si>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</si>
  <si>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</si>
  <si>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</si>
  <si>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</si>
  <si>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</si>
  <si>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</si>
  <si>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</si>
  <si>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</si>
  <si>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Pomoći dane u inozemstvo i unutar općeg proračuna</t>
  </si>
  <si>
    <t>Ostali rashodi</t>
  </si>
  <si>
    <t>Rashodi za dodatna ulaganja na nefinancijskoj imovini</t>
  </si>
  <si>
    <t>8.2.</t>
  </si>
  <si>
    <t>Namjenski primici od zaduživanja proračunski korisnici</t>
  </si>
  <si>
    <t>Primljeni povrati glavnica danih zajmova i depozita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</si>
  <si>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</si>
  <si>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</si>
  <si>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</si>
  <si>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</si>
  <si>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</si>
  <si>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</si>
  <si>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</si>
  <si>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</si>
  <si>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</si>
  <si>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</si>
  <si>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</si>
  <si>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</si>
  <si>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</si>
  <si>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</si>
  <si>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07 Zdravstvo</t>
  </si>
  <si>
    <t>071 "Medicinski proizvodi, pribor i oprema"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</si>
  <si>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</si>
  <si>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</si>
  <si>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</si>
  <si>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</si>
  <si>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</si>
  <si>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 "Rekreacija, kultura i religija"</t>
  </si>
  <si>
    <t>081 Službe rekreacije i sporta</t>
  </si>
  <si>
    <t>082 Službe kulture</t>
  </si>
  <si>
    <t>083 Službe emitiranja i izdavanja</t>
  </si>
  <si>
    <t>084 Religijske i druge službe zajednice</t>
  </si>
  <si>
    <t>085 "Istraživanje i razvoj rekreacije, kulture i religije"</t>
  </si>
  <si>
    <t>086 "Rashodi za rekreaciju, kulturu i religiju koji nisu drugdje svrstani"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</si>
  <si>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</si>
  <si>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</si>
  <si>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</si>
  <si>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</si>
  <si>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</si>
  <si>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</si>
  <si>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</si>
  <si>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</si>
  <si>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</si>
  <si>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</si>
  <si>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</si>
  <si>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</si>
  <si>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</si>
  <si>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</si>
  <si>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</si>
  <si>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</si>
  <si>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</si>
  <si>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</si>
  <si>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</si>
  <si>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</si>
  <si>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</si>
  <si>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</si>
  <si>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</si>
  <si>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</si>
  <si>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</si>
  <si>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</si>
  <si>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</si>
  <si>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</si>
  <si>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</si>
  <si>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</si>
  <si>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</si>
  <si>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</si>
  <si>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 xml:space="preserve">Pomoći </t>
  </si>
  <si>
    <t>5.1.</t>
  </si>
  <si>
    <t xml:space="preserve"> </t>
  </si>
  <si>
    <t>Pomoći EU</t>
  </si>
  <si>
    <t>Naknade građanima i kućanstvima</t>
  </si>
  <si>
    <t>PROGRAM 4001</t>
  </si>
  <si>
    <t>Razvoj odgojno obrazovnog sustava</t>
  </si>
  <si>
    <t>Aktivnost A400102</t>
  </si>
  <si>
    <t>Energetska obnova objekata u školstvu</t>
  </si>
  <si>
    <t>Izvor financiranja 4.3</t>
  </si>
  <si>
    <t>Prihodi za posebne namjene</t>
  </si>
  <si>
    <t>Rashodi za dodatna ulaganja na nefinancijskom imovini</t>
  </si>
  <si>
    <t>Aktivnost A400103</t>
  </si>
  <si>
    <t>Natjecanje, manifestacije i ostalo</t>
  </si>
  <si>
    <t>Izvor financiranja 1.1</t>
  </si>
  <si>
    <t>Opći prihodi primitci</t>
  </si>
  <si>
    <t xml:space="preserve">Aktivnost A400104 </t>
  </si>
  <si>
    <t>e-Škole</t>
  </si>
  <si>
    <t>Aktivnost A400115</t>
  </si>
  <si>
    <t>Opći pomoćnici i pomoćnici u nastavi</t>
  </si>
  <si>
    <t xml:space="preserve">Opći prihodi i primitci </t>
  </si>
  <si>
    <t>Produženi boravak</t>
  </si>
  <si>
    <t>Aktivnost A400116</t>
  </si>
  <si>
    <t>Rashodi za nabavu nefinacijske imovine</t>
  </si>
  <si>
    <t>Izvor financiranja 4.8</t>
  </si>
  <si>
    <t>Prihodi za posebne namjne proračunskog korisnika</t>
  </si>
  <si>
    <t>Izvor financiranja 5.4</t>
  </si>
  <si>
    <t>Aktivnost A400118</t>
  </si>
  <si>
    <t>Nabava udžbenika i drugih obrazovnih materijala</t>
  </si>
  <si>
    <t>Tekući projekt T400110</t>
  </si>
  <si>
    <t>Financiranje troškova prehrane za učenike OŠ</t>
  </si>
  <si>
    <t>Tekući projekt T400111</t>
  </si>
  <si>
    <t>Opskrba školskih ustanova higijenskim potrepštinama za učenice</t>
  </si>
  <si>
    <t>Učimo zajedno V</t>
  </si>
  <si>
    <t>Izvor financiranja 5.3</t>
  </si>
  <si>
    <t>Tekući projekt T400121</t>
  </si>
  <si>
    <t>Učimo zajedno VI</t>
  </si>
  <si>
    <t>Pomoću EU</t>
  </si>
  <si>
    <t>Tekući projekt T400122</t>
  </si>
  <si>
    <t>Tekući projekt T400156</t>
  </si>
  <si>
    <t>PROGRAM 4030</t>
  </si>
  <si>
    <t>Osnovnoškolsko obrazovanje</t>
  </si>
  <si>
    <t>Aktivnost A403001</t>
  </si>
  <si>
    <t>Rashodi djelatnosti</t>
  </si>
  <si>
    <t>Izvor financiranja 3.2</t>
  </si>
  <si>
    <t>Vlastiti prihodi proračunskog korisnika</t>
  </si>
  <si>
    <t>Izvor financiranja 4.4</t>
  </si>
  <si>
    <t>Aktivnost A403002</t>
  </si>
  <si>
    <t>Radhodi za nabavu proizvedene dugotrajne imovine</t>
  </si>
  <si>
    <t>Izvor financiranja 6.2</t>
  </si>
  <si>
    <t>Aktivnost A403003</t>
  </si>
  <si>
    <t>Aktivnost A403004</t>
  </si>
  <si>
    <t>Prijevoz učenika osnovnih škola</t>
  </si>
  <si>
    <t>Pomoći proračunskog korisnika SDŽ</t>
  </si>
  <si>
    <t>Izgradnja i uređenje objekata te nabava i održavanje opreme</t>
  </si>
  <si>
    <t>Pravno zastupanje, naknada štete i ostalo</t>
  </si>
  <si>
    <t>Naknade građanima i kućanstvima na temelju osiguranja i druge naknade</t>
  </si>
  <si>
    <t>Aktivnost A400003</t>
  </si>
  <si>
    <t>Tekući projekt T400002</t>
  </si>
  <si>
    <t>Školski medni dan</t>
  </si>
  <si>
    <t>Izvor financiranja 5.1</t>
  </si>
  <si>
    <t>Tekući projekt T400009</t>
  </si>
  <si>
    <t>Aktivnost K400105</t>
  </si>
  <si>
    <t>Jadranski RZC STEM</t>
  </si>
  <si>
    <t>Pomoći</t>
  </si>
  <si>
    <t>INDEKS</t>
  </si>
  <si>
    <t>IZVORNI PLAN/ REBALANS</t>
  </si>
  <si>
    <t>OSTVARENJE/IZVRŠENJE 2023.</t>
  </si>
  <si>
    <t>GODIŠNJI IZVJEŠTAJ O IZVRŠENJU FINANCIJSKOG PLANA OSNOVNA ŠKOLA IVANA LOVRIĆA ZA 2024. GODINU</t>
  </si>
  <si>
    <t>OSTVARENJE/IZVRŠENJE 2024.</t>
  </si>
  <si>
    <t xml:space="preserve">GODIŠNJI IZVJEŠTAJ O IZVRŠENJU FINANCIJSKOG PLANA OSNOVNA ŠKOLA IVANA LOVRIĆA ZA 2024. GODINU
</t>
  </si>
  <si>
    <t xml:space="preserve">GODIŠNJI IZVJEŠTAJ O IZVRŠENJU FINANCIJSKOG PLANA OSNOVNA ŠKOLA IVANA LOVRIĆA ZA 2043. GODINU
</t>
  </si>
  <si>
    <t>OSTVARENJE/IZVRŠENJE 20234.</t>
  </si>
  <si>
    <t>Izvor financiranja 4.8.2</t>
  </si>
  <si>
    <t xml:space="preserve">Izvor financiranja 5.3.2 </t>
  </si>
  <si>
    <t>ULJP 2021.-2027.-Učimo zajedno VII</t>
  </si>
  <si>
    <t>Izvor financiranja 3.2.2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</si>
</sst>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99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8" fillId="3" borderId="2" xfId="0" applyNumberFormat="1" applyFont="1" applyFill="1" applyBorder="1" applyAlignment="1" applyProtection="1">
      <alignment vertical="center"/>
    </xf>
    <xf numFmtId="3" fontId="17" fillId="2" borderId="3" xfId="0" applyNumberFormat="1" applyFont="1" applyFill="1" applyBorder="1" applyAlignment="1">
      <alignment horizontal="right"/>
    </xf>
    <xf numFmtId="0" fontId="18" fillId="0" borderId="0" xfId="0" applyFont="1"/>
    <xf numFmtId="0" fontId="0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Font="1"/>
    <xf numFmtId="0" fontId="20" fillId="0" borderId="3" xfId="1" applyNumberFormat="1" applyFont="1" applyFill="1" applyBorder="1" applyAlignment="1" applyProtection="1">
      <alignment horizontal="left" vertical="center" wrapText="1"/>
    </xf>
    <xf numFmtId="0" fontId="22" fillId="0" borderId="3" xfId="1" applyNumberFormat="1" applyFont="1" applyFill="1" applyBorder="1" applyAlignment="1" applyProtection="1">
      <alignment horizontal="left" vertical="center" wrapText="1"/>
    </xf>
    <xf numFmtId="0" fontId="18" fillId="0" borderId="3" xfId="0" applyFont="1" applyBorder="1"/>
    <xf numFmtId="0" fontId="0" fillId="0" borderId="3" xfId="0" applyBorder="1"/>
    <xf numFmtId="0" fontId="23" fillId="0" borderId="3" xfId="1" applyNumberFormat="1" applyFont="1" applyFill="1" applyBorder="1" applyAlignment="1" applyProtection="1">
      <alignment horizontal="right" vertical="center" wrapText="1"/>
    </xf>
    <xf numFmtId="3" fontId="10" fillId="4" borderId="1" xfId="0" quotePrefix="1" applyNumberFormat="1" applyFont="1" applyFill="1" applyBorder="1" applyAlignment="1">
      <alignment horizontal="right"/>
    </xf>
    <xf numFmtId="3" fontId="10" fillId="3" borderId="1" xfId="0" quotePrefix="1" applyNumberFormat="1" applyFont="1" applyFill="1" applyBorder="1" applyAlignment="1">
      <alignment horizontal="right"/>
    </xf>
    <xf numFmtId="3" fontId="10" fillId="3" borderId="3" xfId="0" quotePrefix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wrapText="1"/>
    </xf>
    <xf numFmtId="0" fontId="25" fillId="0" borderId="0" xfId="0" quotePrefix="1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3" fontId="24" fillId="0" borderId="0" xfId="0" applyNumberFormat="1" applyFont="1" applyAlignment="1">
      <alignment wrapText="1"/>
    </xf>
    <xf numFmtId="3" fontId="0" fillId="0" borderId="0" xfId="0" applyNumberFormat="1"/>
    <xf numFmtId="4" fontId="10" fillId="2" borderId="3" xfId="0" applyNumberFormat="1" applyFont="1" applyFill="1" applyBorder="1" applyAlignment="1" applyProtection="1">
      <alignment horizontal="right" vertical="center" wrapText="1"/>
    </xf>
    <xf numFmtId="4" fontId="8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quotePrefix="1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quotePrefix="1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4" fontId="17" fillId="2" borderId="3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 applyProtection="1">
      <alignment vertical="center" wrapText="1"/>
    </xf>
    <xf numFmtId="4" fontId="8" fillId="2" borderId="3" xfId="0" applyNumberFormat="1" applyFont="1" applyFill="1" applyBorder="1" applyAlignment="1" applyProtection="1">
      <alignment vertical="center" wrapText="1"/>
    </xf>
    <xf numFmtId="4" fontId="3" fillId="2" borderId="3" xfId="0" applyNumberFormat="1" applyFont="1" applyFill="1" applyBorder="1" applyAlignment="1"/>
    <xf numFmtId="4" fontId="9" fillId="2" borderId="3" xfId="0" quotePrefix="1" applyNumberFormat="1" applyFont="1" applyFill="1" applyBorder="1" applyAlignment="1">
      <alignment vertical="center"/>
    </xf>
    <xf numFmtId="4" fontId="9" fillId="2" borderId="3" xfId="0" applyNumberFormat="1" applyFont="1" applyFill="1" applyBorder="1" applyAlignment="1" applyProtection="1">
      <alignment vertical="center" wrapText="1"/>
    </xf>
    <xf numFmtId="4" fontId="9" fillId="2" borderId="3" xfId="0" quotePrefix="1" applyNumberFormat="1" applyFont="1" applyFill="1" applyBorder="1" applyAlignment="1">
      <alignment vertical="center" wrapText="1"/>
    </xf>
    <xf numFmtId="4" fontId="17" fillId="2" borderId="3" xfId="0" applyNumberFormat="1" applyFont="1" applyFill="1" applyBorder="1" applyAlignment="1"/>
    <xf numFmtId="4" fontId="8" fillId="2" borderId="3" xfId="0" quotePrefix="1" applyNumberFormat="1" applyFont="1" applyFill="1" applyBorder="1" applyAlignment="1">
      <alignment vertical="center"/>
    </xf>
    <xf numFmtId="4" fontId="22" fillId="0" borderId="3" xfId="1" applyNumberFormat="1" applyFont="1" applyFill="1" applyBorder="1" applyAlignment="1" applyProtection="1">
      <alignment horizontal="left" vertical="center" wrapText="1"/>
    </xf>
    <xf numFmtId="4" fontId="18" fillId="0" borderId="3" xfId="0" applyNumberFormat="1" applyFont="1" applyBorder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 applyProtection="1">
      <alignment horizontal="righ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4" fontId="6" fillId="6" borderId="4" xfId="0" applyNumberFormat="1" applyFont="1" applyFill="1" applyBorder="1" applyAlignment="1" applyProtection="1">
      <alignment horizontal="right" vertical="center" wrapText="1"/>
    </xf>
    <xf numFmtId="0" fontId="17" fillId="4" borderId="4" xfId="0" applyNumberFormat="1" applyFont="1" applyFill="1" applyBorder="1" applyAlignment="1" applyProtection="1">
      <alignment horizontal="left" vertical="center" wrapText="1"/>
    </xf>
    <xf numFmtId="4" fontId="17" fillId="4" borderId="4" xfId="0" applyNumberFormat="1" applyFont="1" applyFill="1" applyBorder="1" applyAlignment="1" applyProtection="1">
      <alignment horizontal="righ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7" fillId="4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0" fillId="0" borderId="0" xfId="0" applyNumberFormat="1"/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4" fontId="6" fillId="7" borderId="4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7" fillId="4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3" fontId="6" fillId="3" borderId="1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 applyProtection="1">
      <alignment horizontal="right" wrapText="1"/>
    </xf>
    <xf numFmtId="3" fontId="6" fillId="2" borderId="0" xfId="0" applyNumberFormat="1" applyFont="1" applyFill="1" applyBorder="1" applyAlignment="1">
      <alignment horizontal="right"/>
    </xf>
    <xf numFmtId="0" fontId="7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/>
    <xf numFmtId="3" fontId="10" fillId="2" borderId="0" xfId="0" quotePrefix="1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 applyProtection="1">
      <alignment horizontal="right" wrapText="1"/>
    </xf>
    <xf numFmtId="0" fontId="24" fillId="2" borderId="0" xfId="0" applyFont="1" applyFill="1" applyBorder="1" applyAlignment="1">
      <alignment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  <xf numFmtId="3" fontId="6" fillId="2" borderId="0" xfId="0" quotePrefix="1" applyNumberFormat="1" applyFont="1" applyFill="1" applyBorder="1" applyAlignment="1">
      <alignment horizontal="right"/>
    </xf>
    <xf numFmtId="3" fontId="10" fillId="4" borderId="3" xfId="0" quotePrefix="1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 applyProtection="1">
      <alignment horizontal="right" vertical="center" wrapText="1"/>
    </xf>
    <xf numFmtId="4" fontId="6" fillId="4" borderId="4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Border="1"/>
    <xf numFmtId="4" fontId="6" fillId="2" borderId="3" xfId="0" applyNumberFormat="1" applyFont="1" applyFill="1" applyBorder="1" applyAlignment="1" applyProtection="1">
      <alignment horizontal="right" vertical="center" wrapText="1"/>
    </xf>
    <xf numFmtId="0" fontId="10" fillId="4" borderId="3" xfId="0" applyNumberFormat="1" applyFont="1" applyFill="1" applyBorder="1" applyAlignment="1" applyProtection="1">
      <alignment horizontal="center" vertical="center" wrapText="1"/>
    </xf>
    <xf numFmtId="4" fontId="8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/>
    <xf numFmtId="4" fontId="9" fillId="2" borderId="3" xfId="0" applyNumberFormat="1" applyFont="1" applyFill="1" applyBorder="1" applyAlignment="1"/>
    <xf numFmtId="0" fontId="25" fillId="2" borderId="0" xfId="0" applyNumberFormat="1" applyFont="1" applyFill="1" applyBorder="1" applyAlignment="1" applyProtection="1">
      <alignment horizontal="center" vertical="center" wrapText="1"/>
    </xf>
    <xf numFmtId="0" fontId="27" fillId="2" borderId="0" xfId="0" applyFont="1" applyFill="1"/>
    <xf numFmtId="4" fontId="10" fillId="6" borderId="4" xfId="0" applyNumberFormat="1" applyFont="1" applyFill="1" applyBorder="1" applyAlignment="1" applyProtection="1">
      <alignment horizontal="right" vertical="center" wrapText="1"/>
    </xf>
    <xf numFmtId="4" fontId="9" fillId="4" borderId="4" xfId="0" applyNumberFormat="1" applyFont="1" applyFill="1" applyBorder="1" applyAlignment="1" applyProtection="1">
      <alignment horizontal="right" vertical="center" wrapText="1"/>
    </xf>
    <xf numFmtId="4" fontId="8" fillId="2" borderId="4" xfId="0" applyNumberFormat="1" applyFont="1" applyFill="1" applyBorder="1" applyAlignment="1" applyProtection="1">
      <alignment horizontal="right" vertical="center" wrapText="1"/>
    </xf>
    <xf numFmtId="4" fontId="8" fillId="2" borderId="4" xfId="0" applyNumberFormat="1" applyFont="1" applyFill="1" applyBorder="1" applyAlignment="1">
      <alignment horizontal="right"/>
    </xf>
    <xf numFmtId="4" fontId="10" fillId="5" borderId="4" xfId="0" applyNumberFormat="1" applyFont="1" applyFill="1" applyBorder="1" applyAlignment="1" applyProtection="1">
      <alignment horizontal="right" vertical="center" wrapText="1"/>
    </xf>
    <xf numFmtId="4" fontId="10" fillId="7" borderId="4" xfId="0" applyNumberFormat="1" applyFont="1" applyFill="1" applyBorder="1" applyAlignment="1" applyProtection="1">
      <alignment horizontal="right" vertical="center" wrapText="1"/>
    </xf>
    <xf numFmtId="4" fontId="27" fillId="0" borderId="3" xfId="0" applyNumberFormat="1" applyFont="1" applyBorder="1"/>
    <xf numFmtId="0" fontId="17" fillId="4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7" fillId="4" borderId="4" xfId="0" applyNumberFormat="1" applyFont="1" applyFill="1" applyBorder="1" applyAlignment="1" applyProtection="1">
      <alignment horizontal="left" vertical="center" wrapText="1"/>
    </xf>
    <xf numFmtId="4" fontId="3" fillId="4" borderId="4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2" borderId="0" xfId="0" applyFill="1"/>
    <xf numFmtId="0" fontId="17" fillId="2" borderId="4" xfId="0" applyNumberFormat="1" applyFont="1" applyFill="1" applyBorder="1" applyAlignment="1" applyProtection="1">
      <alignment horizontal="left" vertical="center" wrapText="1"/>
    </xf>
    <xf numFmtId="4" fontId="17" fillId="2" borderId="4" xfId="0" applyNumberFormat="1" applyFont="1" applyFill="1" applyBorder="1" applyAlignment="1" applyProtection="1">
      <alignment horizontal="right" vertical="center" wrapText="1"/>
    </xf>
    <xf numFmtId="4" fontId="9" fillId="2" borderId="4" xfId="0" applyNumberFormat="1" applyFont="1" applyFill="1" applyBorder="1" applyAlignment="1" applyProtection="1">
      <alignment horizontal="righ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Alignment="1">
      <alignment wrapText="1"/>
    </xf>
    <xf numFmtId="0" fontId="10" fillId="0" borderId="1" xfId="0" quotePrefix="1" applyFont="1" applyBorder="1" applyAlignment="1">
      <alignment horizontal="left" vertical="center"/>
    </xf>
    <xf numFmtId="0" fontId="17" fillId="4" borderId="1" xfId="0" applyNumberFormat="1" applyFont="1" applyFill="1" applyBorder="1" applyAlignment="1" applyProtection="1">
      <alignment horizontal="left" vertical="center" wrapText="1"/>
    </xf>
    <xf numFmtId="0" fontId="17" fillId="4" borderId="2" xfId="0" applyNumberFormat="1" applyFont="1" applyFill="1" applyBorder="1" applyAlignment="1" applyProtection="1">
      <alignment horizontal="left" vertical="center" wrapText="1"/>
    </xf>
    <xf numFmtId="0" fontId="17" fillId="4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4" fontId="8" fillId="4" borderId="4" xfId="0" applyNumberFormat="1" applyFont="1" applyFill="1" applyBorder="1" applyAlignment="1" applyProtection="1">
      <alignment horizontal="right" vertical="center" wrapText="1"/>
    </xf>
  </cellXfs>
  <cellStyles count="2">
    <cellStyle name="Normalno" xfId="0" builtinId="0"/>
    <cellStyle name="Normalno 2" xfId="1" xr:uid="{EE9DC77C-0F6C-4D9B-883B-3A2A518A2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workbookViewId="0">
      <selection activeCell="G13" sqref="G13"/>
    </sheetView>
  </sheetViews>
  <sheetFormatPr defaultRowHeight="15" x14ac:dyDescent="0.25"/>
  <cols>
    <col min="5" max="7" width="25.28515625" customWidth="1"/>
    <col min="8" max="8" width="24" customWidth="1"/>
    <col min="9" max="11" width="25.28515625" customWidth="1"/>
  </cols>
  <sheetData>
    <row r="1" spans="1:11" ht="42" customHeight="1" x14ac:dyDescent="0.25">
      <c r="A1" s="176" t="s">
        <v>199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1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5.75" x14ac:dyDescent="0.25">
      <c r="A3" s="176" t="s">
        <v>28</v>
      </c>
      <c r="B3" s="176"/>
      <c r="C3" s="176"/>
      <c r="D3" s="176"/>
      <c r="E3" s="176"/>
      <c r="F3" s="176"/>
      <c r="G3" s="176"/>
      <c r="H3" s="176"/>
      <c r="I3" s="176"/>
      <c r="J3" s="177"/>
      <c r="K3" s="177"/>
    </row>
    <row r="4" spans="1:11" ht="18" x14ac:dyDescent="0.25">
      <c r="A4" s="22"/>
      <c r="B4" s="22"/>
      <c r="C4" s="22"/>
      <c r="D4" s="22"/>
      <c r="E4" s="22"/>
      <c r="F4" s="22"/>
      <c r="G4" s="22"/>
      <c r="H4" s="22"/>
      <c r="I4" s="22"/>
      <c r="J4" s="5"/>
      <c r="K4" s="5"/>
    </row>
    <row r="5" spans="1:11" ht="18" customHeight="1" x14ac:dyDescent="0.25">
      <c r="A5" s="176" t="s">
        <v>34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</row>
    <row r="6" spans="1:11" ht="18" x14ac:dyDescent="0.25">
      <c r="A6" s="1"/>
      <c r="B6" s="2"/>
      <c r="C6" s="2"/>
      <c r="D6" s="2"/>
      <c r="E6" s="6"/>
      <c r="F6" s="7"/>
      <c r="G6" s="7"/>
      <c r="H6" s="7"/>
      <c r="I6" s="109"/>
      <c r="J6" s="109"/>
      <c r="K6" s="110"/>
    </row>
    <row r="7" spans="1:11" ht="25.5" x14ac:dyDescent="0.25">
      <c r="A7" s="27"/>
      <c r="B7" s="28"/>
      <c r="C7" s="28"/>
      <c r="D7" s="29"/>
      <c r="E7" s="30"/>
      <c r="F7" s="3" t="s">
        <v>196</v>
      </c>
      <c r="G7" s="3" t="s">
        <v>195</v>
      </c>
      <c r="H7" s="3" t="s">
        <v>198</v>
      </c>
      <c r="I7" s="21"/>
      <c r="J7" s="21"/>
      <c r="K7" s="21"/>
    </row>
    <row r="8" spans="1:11" ht="15.75" x14ac:dyDescent="0.25">
      <c r="A8" s="167" t="s">
        <v>0</v>
      </c>
      <c r="B8" s="166"/>
      <c r="C8" s="166"/>
      <c r="D8" s="166"/>
      <c r="E8" s="172"/>
      <c r="F8" s="31">
        <f>F9+F10</f>
        <v>1920467</v>
      </c>
      <c r="G8" s="31">
        <f>G9+G10</f>
        <v>2256844.5699999998</v>
      </c>
      <c r="H8" s="31">
        <f>H9+H10</f>
        <v>2427491</v>
      </c>
      <c r="I8" s="111"/>
      <c r="J8" s="111"/>
      <c r="K8" s="111"/>
    </row>
    <row r="9" spans="1:11" x14ac:dyDescent="0.25">
      <c r="A9" s="173" t="s">
        <v>116</v>
      </c>
      <c r="B9" s="171"/>
      <c r="C9" s="171"/>
      <c r="D9" s="171"/>
      <c r="E9" s="174"/>
      <c r="F9" s="32">
        <v>1920467</v>
      </c>
      <c r="G9" s="32">
        <v>2256844.5699999998</v>
      </c>
      <c r="H9" s="32">
        <v>2427491</v>
      </c>
      <c r="I9" s="21"/>
      <c r="J9" s="21"/>
      <c r="K9" s="21"/>
    </row>
    <row r="10" spans="1:11" x14ac:dyDescent="0.25">
      <c r="A10" s="175" t="s">
        <v>117</v>
      </c>
      <c r="B10" s="174"/>
      <c r="C10" s="174"/>
      <c r="D10" s="174"/>
      <c r="E10" s="174"/>
      <c r="F10" s="32"/>
      <c r="G10" s="32"/>
      <c r="H10" s="32">
        <v>0</v>
      </c>
      <c r="I10" s="112"/>
      <c r="J10" s="112"/>
      <c r="K10" s="112"/>
    </row>
    <row r="11" spans="1:11" x14ac:dyDescent="0.25">
      <c r="A11" s="35" t="s">
        <v>2</v>
      </c>
      <c r="B11" s="38"/>
      <c r="C11" s="38"/>
      <c r="D11" s="38"/>
      <c r="E11" s="38"/>
      <c r="F11" s="31">
        <f>F12+F13</f>
        <v>1933530</v>
      </c>
      <c r="G11" s="31">
        <f>G12+G13</f>
        <v>2283789</v>
      </c>
      <c r="H11" s="31">
        <f>H13+H12</f>
        <v>2427553</v>
      </c>
      <c r="I11" s="113"/>
      <c r="J11" s="113"/>
      <c r="K11" s="114"/>
    </row>
    <row r="12" spans="1:11" x14ac:dyDescent="0.25">
      <c r="A12" s="170" t="s">
        <v>118</v>
      </c>
      <c r="B12" s="171"/>
      <c r="C12" s="171"/>
      <c r="D12" s="171"/>
      <c r="E12" s="171"/>
      <c r="F12" s="32">
        <v>1884162</v>
      </c>
      <c r="G12" s="32">
        <v>2206799</v>
      </c>
      <c r="H12" s="32">
        <v>2358518</v>
      </c>
      <c r="I12" s="113"/>
      <c r="J12" s="113"/>
      <c r="K12" s="114"/>
    </row>
    <row r="13" spans="1:11" x14ac:dyDescent="0.25">
      <c r="A13" s="179" t="s">
        <v>119</v>
      </c>
      <c r="B13" s="174"/>
      <c r="C13" s="174"/>
      <c r="D13" s="174"/>
      <c r="E13" s="174"/>
      <c r="F13" s="33">
        <v>49368</v>
      </c>
      <c r="G13" s="33">
        <v>76990</v>
      </c>
      <c r="H13" s="33">
        <v>69035</v>
      </c>
      <c r="I13" s="115"/>
      <c r="J13" s="115"/>
      <c r="K13" s="115"/>
    </row>
    <row r="14" spans="1:11" x14ac:dyDescent="0.25">
      <c r="A14" s="165" t="s">
        <v>3</v>
      </c>
      <c r="B14" s="166"/>
      <c r="C14" s="166"/>
      <c r="D14" s="166"/>
      <c r="E14" s="166"/>
      <c r="F14" s="31">
        <f>F8-F11</f>
        <v>-13063</v>
      </c>
      <c r="G14" s="31">
        <f>G8-G11</f>
        <v>-26944.430000000168</v>
      </c>
      <c r="H14" s="31">
        <f>H8-H11</f>
        <v>-62</v>
      </c>
      <c r="I14" s="115"/>
      <c r="J14" s="115"/>
      <c r="K14" s="115"/>
    </row>
    <row r="15" spans="1:11" ht="18" x14ac:dyDescent="0.25">
      <c r="A15" s="22"/>
      <c r="B15" s="20"/>
      <c r="C15" s="20"/>
      <c r="D15" s="20"/>
      <c r="E15" s="20"/>
      <c r="F15" s="20"/>
      <c r="G15" s="20"/>
      <c r="H15" s="20"/>
      <c r="I15" s="21"/>
      <c r="J15" s="21"/>
      <c r="K15" s="21"/>
    </row>
    <row r="16" spans="1:11" ht="29.25" customHeight="1" x14ac:dyDescent="0.25">
      <c r="A16" s="102" t="s">
        <v>35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</row>
    <row r="17" spans="1:15" ht="18" x14ac:dyDescent="0.25">
      <c r="A17" s="22"/>
      <c r="B17" s="20"/>
      <c r="C17" s="20"/>
      <c r="D17" s="20"/>
      <c r="E17" s="20"/>
      <c r="F17" s="20"/>
      <c r="G17" s="20"/>
      <c r="H17" s="20"/>
      <c r="I17" s="37"/>
      <c r="J17" s="37"/>
      <c r="K17" s="37"/>
    </row>
    <row r="18" spans="1:15" ht="25.5" x14ac:dyDescent="0.25">
      <c r="A18" s="27"/>
      <c r="B18" s="28"/>
      <c r="C18" s="28"/>
      <c r="D18" s="29"/>
      <c r="E18" s="30"/>
      <c r="F18" s="3" t="s">
        <v>196</v>
      </c>
      <c r="G18" s="3" t="s">
        <v>195</v>
      </c>
      <c r="H18" s="3" t="s">
        <v>201</v>
      </c>
      <c r="I18" s="112"/>
      <c r="J18" s="112"/>
      <c r="K18" s="112"/>
    </row>
    <row r="19" spans="1:15" ht="15.75" customHeight="1" x14ac:dyDescent="0.25">
      <c r="A19" s="179" t="s">
        <v>120</v>
      </c>
      <c r="B19" s="174"/>
      <c r="C19" s="174"/>
      <c r="D19" s="174"/>
      <c r="E19" s="174"/>
      <c r="F19" s="33"/>
      <c r="G19" s="108"/>
      <c r="H19" s="33"/>
      <c r="I19" s="118"/>
      <c r="J19" s="118"/>
      <c r="K19" s="119"/>
    </row>
    <row r="20" spans="1:15" x14ac:dyDescent="0.25">
      <c r="A20" s="179" t="s">
        <v>121</v>
      </c>
      <c r="B20" s="174"/>
      <c r="C20" s="174"/>
      <c r="D20" s="174"/>
      <c r="E20" s="174"/>
      <c r="F20" s="33"/>
      <c r="G20" s="108"/>
      <c r="H20" s="33"/>
      <c r="I20" s="118"/>
      <c r="J20" s="118"/>
      <c r="K20" s="118"/>
    </row>
    <row r="21" spans="1:15" x14ac:dyDescent="0.25">
      <c r="A21" s="165" t="s">
        <v>5</v>
      </c>
      <c r="B21" s="166"/>
      <c r="C21" s="166"/>
      <c r="D21" s="166"/>
      <c r="E21" s="166"/>
      <c r="F21" s="31">
        <f>F19-F20</f>
        <v>0</v>
      </c>
      <c r="G21" s="107">
        <f>G19-G20</f>
        <v>0</v>
      </c>
      <c r="H21" s="31">
        <f>H19-H20</f>
        <v>0</v>
      </c>
      <c r="I21" s="118"/>
      <c r="J21" s="118"/>
      <c r="K21" s="118"/>
    </row>
    <row r="22" spans="1:15" ht="15.75" x14ac:dyDescent="0.25">
      <c r="A22" s="165" t="s">
        <v>6</v>
      </c>
      <c r="B22" s="166"/>
      <c r="C22" s="166"/>
      <c r="D22" s="166"/>
      <c r="E22" s="166"/>
      <c r="F22" s="31">
        <f>F14+F21</f>
        <v>-13063</v>
      </c>
      <c r="G22" s="107">
        <f>G14+G21</f>
        <v>-26944.430000000168</v>
      </c>
      <c r="H22" s="31">
        <f>H14+H21</f>
        <v>-62</v>
      </c>
      <c r="I22" s="120"/>
      <c r="J22" s="120"/>
      <c r="K22" s="120"/>
    </row>
    <row r="23" spans="1:15" ht="18" x14ac:dyDescent="0.25">
      <c r="A23" s="19"/>
      <c r="B23" s="20"/>
      <c r="C23" s="20"/>
      <c r="D23" s="20"/>
      <c r="E23" s="20"/>
      <c r="F23" s="20"/>
      <c r="G23" s="20"/>
      <c r="H23" s="20"/>
      <c r="I23" s="116"/>
      <c r="J23" s="116"/>
      <c r="K23" s="116"/>
    </row>
    <row r="24" spans="1:15" ht="15.75" customHeight="1" x14ac:dyDescent="0.25">
      <c r="A24" s="102" t="s">
        <v>122</v>
      </c>
      <c r="B24" s="103"/>
      <c r="C24" s="103"/>
      <c r="D24" s="103"/>
      <c r="E24" s="103"/>
      <c r="F24" s="103"/>
      <c r="G24" s="103"/>
      <c r="H24" s="111"/>
      <c r="I24" s="117"/>
      <c r="J24" s="117"/>
      <c r="K24" s="117"/>
    </row>
    <row r="25" spans="1:15" ht="15.75" x14ac:dyDescent="0.25">
      <c r="A25" s="36"/>
      <c r="B25" s="37"/>
      <c r="C25" s="37"/>
      <c r="D25" s="37"/>
      <c r="E25" s="37"/>
      <c r="F25" s="37"/>
      <c r="G25" s="37"/>
      <c r="H25" s="111"/>
      <c r="I25" s="121"/>
      <c r="J25" s="121"/>
      <c r="K25" s="121"/>
    </row>
    <row r="26" spans="1:15" ht="23.25" customHeight="1" x14ac:dyDescent="0.25">
      <c r="A26" s="27"/>
      <c r="B26" s="28"/>
      <c r="C26" s="28"/>
      <c r="D26" s="29"/>
      <c r="E26" s="30"/>
      <c r="F26" s="3" t="s">
        <v>196</v>
      </c>
      <c r="G26" s="3" t="s">
        <v>195</v>
      </c>
      <c r="H26" s="3" t="s">
        <v>198</v>
      </c>
      <c r="I26" s="118"/>
      <c r="J26" s="118"/>
      <c r="K26" s="119"/>
      <c r="O26" s="61"/>
    </row>
    <row r="27" spans="1:15" ht="30" customHeight="1" x14ac:dyDescent="0.25">
      <c r="A27" s="160" t="s">
        <v>123</v>
      </c>
      <c r="B27" s="161"/>
      <c r="C27" s="161"/>
      <c r="D27" s="161"/>
      <c r="E27" s="162"/>
      <c r="F27" s="49">
        <v>24146</v>
      </c>
      <c r="G27" s="49">
        <v>10739</v>
      </c>
      <c r="H27" s="123">
        <v>10739</v>
      </c>
      <c r="I27" s="118"/>
      <c r="J27" s="118"/>
      <c r="K27" s="119"/>
    </row>
    <row r="28" spans="1:15" ht="15" customHeight="1" x14ac:dyDescent="0.25">
      <c r="A28" s="165" t="s">
        <v>124</v>
      </c>
      <c r="B28" s="166"/>
      <c r="C28" s="166"/>
      <c r="D28" s="166"/>
      <c r="E28" s="166"/>
      <c r="F28" s="50">
        <f>F22+F27</f>
        <v>11083</v>
      </c>
      <c r="G28" s="50">
        <f>G22+G27</f>
        <v>-16205.430000000168</v>
      </c>
      <c r="H28" s="50">
        <f>H22+H27</f>
        <v>10677</v>
      </c>
      <c r="I28" s="118"/>
      <c r="J28" s="118"/>
      <c r="K28" s="119"/>
    </row>
    <row r="29" spans="1:15" ht="25.5" customHeight="1" x14ac:dyDescent="0.25">
      <c r="A29" s="167" t="s">
        <v>125</v>
      </c>
      <c r="B29" s="168"/>
      <c r="C29" s="168"/>
      <c r="D29" s="168"/>
      <c r="E29" s="169"/>
      <c r="F29" s="50">
        <f>F14+F21+F27-F28</f>
        <v>0</v>
      </c>
      <c r="G29" s="50">
        <f>G14+G21+G27-G28</f>
        <v>0</v>
      </c>
      <c r="H29" s="51">
        <f>H14+H21+H27-H28</f>
        <v>0</v>
      </c>
      <c r="I29" s="122"/>
      <c r="J29" s="122"/>
      <c r="K29" s="122"/>
    </row>
    <row r="30" spans="1:15" ht="15" customHeight="1" x14ac:dyDescent="0.25">
      <c r="A30" s="52"/>
      <c r="B30" s="53"/>
      <c r="C30" s="53"/>
      <c r="D30" s="53"/>
      <c r="E30" s="53"/>
      <c r="F30" s="60"/>
      <c r="G30" s="53"/>
      <c r="H30" s="53"/>
    </row>
    <row r="31" spans="1:15" ht="11.25" customHeight="1" x14ac:dyDescent="0.25">
      <c r="A31" s="104" t="s">
        <v>126</v>
      </c>
      <c r="B31" s="104"/>
      <c r="C31" s="104"/>
      <c r="D31" s="104"/>
      <c r="E31" s="104"/>
      <c r="F31" s="104"/>
      <c r="G31" s="104"/>
      <c r="H31" s="104"/>
      <c r="I31" s="106"/>
      <c r="J31" s="106"/>
      <c r="K31" s="106"/>
    </row>
    <row r="32" spans="1:15" ht="29.25" customHeight="1" x14ac:dyDescent="0.25">
      <c r="A32" s="54"/>
      <c r="B32" s="55"/>
      <c r="C32" s="55"/>
      <c r="D32" s="55"/>
      <c r="E32" s="55"/>
      <c r="F32" s="55"/>
      <c r="G32" s="55"/>
      <c r="H32" s="55"/>
    </row>
    <row r="33" spans="1:8" ht="25.5" x14ac:dyDescent="0.25">
      <c r="A33" s="56"/>
      <c r="B33" s="57"/>
      <c r="C33" s="57"/>
      <c r="D33" s="58"/>
      <c r="E33" s="59"/>
      <c r="F33" s="3" t="s">
        <v>196</v>
      </c>
      <c r="G33" s="3" t="s">
        <v>195</v>
      </c>
      <c r="H33" s="3" t="s">
        <v>198</v>
      </c>
    </row>
    <row r="34" spans="1:8" x14ac:dyDescent="0.25">
      <c r="A34" s="160" t="s">
        <v>123</v>
      </c>
      <c r="B34" s="161"/>
      <c r="C34" s="161"/>
      <c r="D34" s="161"/>
      <c r="E34" s="162"/>
      <c r="F34" s="49">
        <v>24146</v>
      </c>
      <c r="G34" s="49">
        <v>0</v>
      </c>
      <c r="H34" s="49">
        <v>10739</v>
      </c>
    </row>
    <row r="35" spans="1:8" ht="27" customHeight="1" x14ac:dyDescent="0.25">
      <c r="A35" s="160" t="s">
        <v>4</v>
      </c>
      <c r="B35" s="161"/>
      <c r="C35" s="161"/>
      <c r="D35" s="161"/>
      <c r="E35" s="162"/>
      <c r="F35" s="49">
        <v>24146</v>
      </c>
      <c r="G35" s="49">
        <v>0</v>
      </c>
      <c r="H35" s="49">
        <v>10739</v>
      </c>
    </row>
    <row r="36" spans="1:8" x14ac:dyDescent="0.25">
      <c r="A36" s="160" t="s">
        <v>127</v>
      </c>
      <c r="B36" s="163"/>
      <c r="C36" s="163"/>
      <c r="D36" s="163"/>
      <c r="E36" s="164"/>
      <c r="F36" s="49">
        <v>10739</v>
      </c>
      <c r="G36" s="49">
        <v>0</v>
      </c>
      <c r="H36" s="49">
        <v>10667</v>
      </c>
    </row>
    <row r="37" spans="1:8" ht="15" customHeight="1" x14ac:dyDescent="0.25">
      <c r="A37" s="165" t="s">
        <v>124</v>
      </c>
      <c r="B37" s="166"/>
      <c r="C37" s="166"/>
      <c r="D37" s="166"/>
      <c r="E37" s="166"/>
      <c r="F37" s="34">
        <f>F34-F35+F36</f>
        <v>10739</v>
      </c>
      <c r="G37" s="34">
        <f>G34-G35+G36</f>
        <v>0</v>
      </c>
      <c r="H37" s="34">
        <f>H34-H35+H36</f>
        <v>10667</v>
      </c>
    </row>
    <row r="39" spans="1:8" ht="15" customHeight="1" x14ac:dyDescent="0.25">
      <c r="A39" s="105" t="s">
        <v>128</v>
      </c>
      <c r="B39" s="106"/>
      <c r="C39" s="106"/>
      <c r="D39" s="106"/>
      <c r="E39" s="106"/>
      <c r="F39" s="106"/>
      <c r="G39" s="106"/>
      <c r="H39" s="106"/>
    </row>
  </sheetData>
  <mergeCells count="20">
    <mergeCell ref="A19:E19"/>
    <mergeCell ref="A20:E20"/>
    <mergeCell ref="A21:E21"/>
    <mergeCell ref="A13:E13"/>
    <mergeCell ref="A14:E14"/>
    <mergeCell ref="A12:E12"/>
    <mergeCell ref="A8:E8"/>
    <mergeCell ref="A9:E9"/>
    <mergeCell ref="A10:E10"/>
    <mergeCell ref="A1:K1"/>
    <mergeCell ref="A3:K3"/>
    <mergeCell ref="A5:K5"/>
    <mergeCell ref="A35:E35"/>
    <mergeCell ref="A36:E36"/>
    <mergeCell ref="A37:E37"/>
    <mergeCell ref="A22:E22"/>
    <mergeCell ref="A28:E28"/>
    <mergeCell ref="A29:E29"/>
    <mergeCell ref="A27:E27"/>
    <mergeCell ref="A34:E3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8"/>
  <sheetViews>
    <sheetView topLeftCell="A118" workbookViewId="0">
      <selection activeCell="F67" sqref="F6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" bestFit="1" customWidth="1"/>
    <col min="4" max="4" width="45.42578125" bestFit="1" customWidth="1"/>
    <col min="5" max="5" width="24.7109375" customWidth="1"/>
    <col min="6" max="6" width="25.28515625" customWidth="1"/>
    <col min="7" max="7" width="23.85546875" style="134" customWidth="1"/>
    <col min="8" max="8" width="24.140625" customWidth="1"/>
    <col min="9" max="9" width="23.42578125" customWidth="1"/>
  </cols>
  <sheetData>
    <row r="1" spans="1:10" ht="42" customHeight="1" x14ac:dyDescent="0.25">
      <c r="A1" s="176" t="s">
        <v>199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18" customHeight="1" x14ac:dyDescent="0.25">
      <c r="A2" s="4"/>
      <c r="B2" s="4"/>
      <c r="C2" s="4"/>
      <c r="D2" s="4"/>
      <c r="E2" s="22"/>
      <c r="F2" s="4"/>
      <c r="G2" s="133"/>
      <c r="H2" s="4"/>
      <c r="I2" s="4"/>
    </row>
    <row r="3" spans="1:10" ht="15.75" customHeight="1" x14ac:dyDescent="0.25">
      <c r="A3" s="176" t="s">
        <v>28</v>
      </c>
      <c r="B3" s="176"/>
      <c r="C3" s="176"/>
      <c r="D3" s="176"/>
      <c r="E3" s="176"/>
      <c r="F3" s="176"/>
      <c r="G3" s="176"/>
      <c r="H3" s="176"/>
      <c r="I3" s="176"/>
    </row>
    <row r="4" spans="1:10" ht="18" x14ac:dyDescent="0.25">
      <c r="A4" s="4"/>
      <c r="B4" s="4"/>
      <c r="C4" s="4"/>
      <c r="D4" s="4"/>
      <c r="E4" s="22"/>
      <c r="F4" s="4"/>
      <c r="G4" s="133"/>
      <c r="H4" s="5"/>
      <c r="I4" s="5"/>
    </row>
    <row r="5" spans="1:10" ht="18" customHeight="1" x14ac:dyDescent="0.25">
      <c r="A5" s="176" t="s">
        <v>8</v>
      </c>
      <c r="B5" s="176"/>
      <c r="C5" s="176"/>
      <c r="D5" s="176"/>
      <c r="E5" s="176"/>
      <c r="F5" s="176"/>
      <c r="G5" s="176"/>
      <c r="H5" s="176"/>
      <c r="I5" s="176"/>
    </row>
    <row r="6" spans="1:10" ht="18" x14ac:dyDescent="0.25">
      <c r="A6" s="4"/>
      <c r="B6" s="4"/>
      <c r="C6" s="4"/>
      <c r="D6" s="4"/>
      <c r="E6" s="22"/>
      <c r="F6" s="4"/>
      <c r="G6" s="133"/>
      <c r="H6" s="5"/>
      <c r="I6" s="5"/>
    </row>
    <row r="7" spans="1:10" ht="15.75" customHeight="1" x14ac:dyDescent="0.25">
      <c r="A7" s="176" t="s">
        <v>1</v>
      </c>
      <c r="B7" s="176"/>
      <c r="C7" s="176"/>
      <c r="D7" s="176"/>
      <c r="E7" s="176"/>
      <c r="F7" s="176"/>
      <c r="G7" s="176"/>
      <c r="H7" s="176"/>
      <c r="I7" s="176"/>
    </row>
    <row r="8" spans="1:10" ht="18" x14ac:dyDescent="0.25">
      <c r="A8" s="4"/>
      <c r="B8" s="4"/>
      <c r="C8" s="4"/>
      <c r="D8" s="4"/>
      <c r="E8" s="22"/>
      <c r="F8" s="4"/>
      <c r="G8" s="133"/>
      <c r="H8" s="5"/>
      <c r="I8" s="5"/>
    </row>
    <row r="9" spans="1:10" ht="25.5" x14ac:dyDescent="0.25">
      <c r="A9" s="18" t="s">
        <v>9</v>
      </c>
      <c r="B9" s="17" t="s">
        <v>10</v>
      </c>
      <c r="C9" s="17" t="s">
        <v>11</v>
      </c>
      <c r="D9" s="17" t="s">
        <v>7</v>
      </c>
      <c r="E9" s="18" t="s">
        <v>196</v>
      </c>
      <c r="F9" s="18" t="s">
        <v>195</v>
      </c>
      <c r="G9" s="128" t="s">
        <v>198</v>
      </c>
      <c r="H9" s="18" t="s">
        <v>194</v>
      </c>
      <c r="I9" s="18" t="s">
        <v>194</v>
      </c>
    </row>
    <row r="10" spans="1:10" ht="15.75" customHeight="1" x14ac:dyDescent="0.25">
      <c r="A10" s="9">
        <v>6</v>
      </c>
      <c r="B10" s="9"/>
      <c r="C10" s="9"/>
      <c r="D10" s="9" t="s">
        <v>12</v>
      </c>
      <c r="E10" s="62"/>
      <c r="F10" s="67"/>
      <c r="G10" s="129"/>
      <c r="H10" s="67"/>
      <c r="I10" s="67"/>
    </row>
    <row r="11" spans="1:10" ht="25.5" x14ac:dyDescent="0.25">
      <c r="A11" s="9"/>
      <c r="B11" s="14">
        <v>63</v>
      </c>
      <c r="C11" s="14"/>
      <c r="D11" s="14" t="s">
        <v>37</v>
      </c>
      <c r="E11" s="63"/>
      <c r="F11" s="67"/>
      <c r="G11" s="129"/>
      <c r="H11" s="67"/>
      <c r="I11" s="67"/>
    </row>
    <row r="12" spans="1:10" x14ac:dyDescent="0.25">
      <c r="A12" s="10"/>
      <c r="B12" s="10"/>
      <c r="C12" s="11" t="s">
        <v>42</v>
      </c>
      <c r="D12" s="11" t="s">
        <v>43</v>
      </c>
      <c r="E12" s="64">
        <v>1707086.41</v>
      </c>
      <c r="F12" s="67">
        <v>2056311.11</v>
      </c>
      <c r="G12" s="129">
        <v>2129363.0099999998</v>
      </c>
      <c r="H12" s="67">
        <f>G12/E12*100</f>
        <v>124.73668570766725</v>
      </c>
      <c r="I12" s="67">
        <f>G12/F12*100</f>
        <v>103.55257040847286</v>
      </c>
    </row>
    <row r="13" spans="1:10" x14ac:dyDescent="0.25">
      <c r="A13" s="10"/>
      <c r="B13" s="25"/>
      <c r="C13" s="11" t="s">
        <v>44</v>
      </c>
      <c r="D13" s="11" t="s">
        <v>45</v>
      </c>
      <c r="E13" s="64"/>
      <c r="F13" s="67"/>
      <c r="G13" s="129"/>
      <c r="H13" s="67"/>
      <c r="I13" s="67"/>
    </row>
    <row r="14" spans="1:10" x14ac:dyDescent="0.25">
      <c r="A14" s="10"/>
      <c r="B14" s="14">
        <v>64</v>
      </c>
      <c r="C14" s="14"/>
      <c r="D14" s="14" t="s">
        <v>48</v>
      </c>
      <c r="E14" s="63"/>
      <c r="F14" s="67"/>
      <c r="G14" s="129"/>
      <c r="H14" s="67"/>
      <c r="I14" s="67"/>
    </row>
    <row r="15" spans="1:10" s="40" customFormat="1" x14ac:dyDescent="0.25">
      <c r="A15" s="11"/>
      <c r="B15" s="16"/>
      <c r="C15" s="16" t="s">
        <v>49</v>
      </c>
      <c r="D15" s="16" t="s">
        <v>50</v>
      </c>
      <c r="E15" s="65">
        <v>0.01</v>
      </c>
      <c r="F15" s="68">
        <v>10</v>
      </c>
      <c r="G15" s="130">
        <v>0.04</v>
      </c>
      <c r="H15" s="67">
        <f>G15/E15*100</f>
        <v>400</v>
      </c>
      <c r="I15" s="67">
        <f t="shared" ref="I15:I32" si="0">G15/F15*100</f>
        <v>0.4</v>
      </c>
    </row>
    <row r="16" spans="1:10" ht="25.5" x14ac:dyDescent="0.25">
      <c r="A16" s="10"/>
      <c r="B16" s="14">
        <v>65</v>
      </c>
      <c r="C16" s="14"/>
      <c r="D16" s="14" t="s">
        <v>51</v>
      </c>
      <c r="E16" s="63"/>
      <c r="F16" s="67"/>
      <c r="G16" s="129"/>
      <c r="H16" s="67"/>
      <c r="I16" s="67"/>
    </row>
    <row r="17" spans="1:9" s="40" customFormat="1" x14ac:dyDescent="0.25">
      <c r="A17" s="11"/>
      <c r="B17" s="16"/>
      <c r="C17" s="16" t="s">
        <v>49</v>
      </c>
      <c r="D17" s="16" t="s">
        <v>50</v>
      </c>
      <c r="E17" s="65"/>
      <c r="F17" s="68"/>
      <c r="G17" s="130"/>
      <c r="H17" s="67"/>
      <c r="I17" s="67"/>
    </row>
    <row r="18" spans="1:9" ht="15.75" customHeight="1" x14ac:dyDescent="0.25">
      <c r="A18" s="10"/>
      <c r="B18" s="10"/>
      <c r="C18" s="11" t="s">
        <v>46</v>
      </c>
      <c r="D18" s="15" t="s">
        <v>47</v>
      </c>
      <c r="E18" s="66">
        <v>32776.36</v>
      </c>
      <c r="F18" s="67">
        <v>31535.119999999999</v>
      </c>
      <c r="G18" s="129">
        <v>56523.13</v>
      </c>
      <c r="H18" s="67">
        <f>G18/E18*100</f>
        <v>172.45090669006564</v>
      </c>
      <c r="I18" s="67">
        <f t="shared" si="0"/>
        <v>179.2386710435857</v>
      </c>
    </row>
    <row r="19" spans="1:9" ht="38.25" x14ac:dyDescent="0.25">
      <c r="A19" s="10"/>
      <c r="B19" s="14">
        <v>66</v>
      </c>
      <c r="C19" s="14"/>
      <c r="D19" s="14" t="s">
        <v>52</v>
      </c>
      <c r="E19" s="63"/>
      <c r="F19" s="67"/>
      <c r="G19" s="129"/>
      <c r="H19" s="67"/>
      <c r="I19" s="67"/>
    </row>
    <row r="20" spans="1:9" s="40" customFormat="1" x14ac:dyDescent="0.25">
      <c r="A20" s="11"/>
      <c r="B20" s="16"/>
      <c r="C20" s="16" t="s">
        <v>49</v>
      </c>
      <c r="D20" s="16" t="s">
        <v>50</v>
      </c>
      <c r="E20" s="65">
        <v>10230.91</v>
      </c>
      <c r="F20" s="68">
        <v>8178.21</v>
      </c>
      <c r="G20" s="130">
        <v>8458.4500000000007</v>
      </c>
      <c r="H20" s="67">
        <f>G20/E20*100</f>
        <v>82.675441383024577</v>
      </c>
      <c r="I20" s="67">
        <f t="shared" si="0"/>
        <v>103.42666671557714</v>
      </c>
    </row>
    <row r="21" spans="1:9" s="40" customFormat="1" x14ac:dyDescent="0.25">
      <c r="A21" s="11"/>
      <c r="B21" s="16"/>
      <c r="C21" s="16" t="s">
        <v>53</v>
      </c>
      <c r="D21" s="16" t="s">
        <v>54</v>
      </c>
      <c r="E21" s="65">
        <v>7752.08</v>
      </c>
      <c r="F21" s="68">
        <v>0</v>
      </c>
      <c r="G21" s="130">
        <v>499</v>
      </c>
      <c r="H21" s="67">
        <v>0</v>
      </c>
      <c r="I21" s="67" t="e">
        <f t="shared" si="0"/>
        <v>#DIV/0!</v>
      </c>
    </row>
    <row r="22" spans="1:9" ht="25.5" x14ac:dyDescent="0.25">
      <c r="A22" s="10"/>
      <c r="B22" s="10">
        <v>67</v>
      </c>
      <c r="C22" s="11"/>
      <c r="D22" s="14" t="s">
        <v>39</v>
      </c>
      <c r="E22" s="63"/>
      <c r="F22" s="67"/>
      <c r="G22" s="129"/>
      <c r="H22" s="67"/>
      <c r="I22" s="67"/>
    </row>
    <row r="23" spans="1:9" x14ac:dyDescent="0.25">
      <c r="A23" s="14"/>
      <c r="B23" s="14"/>
      <c r="C23" s="11" t="s">
        <v>55</v>
      </c>
      <c r="D23" s="11" t="s">
        <v>13</v>
      </c>
      <c r="E23" s="64">
        <v>6680.56</v>
      </c>
      <c r="F23" s="67">
        <v>17316.400000000001</v>
      </c>
      <c r="G23" s="129">
        <v>9515.43</v>
      </c>
      <c r="H23" s="67"/>
      <c r="I23" s="67"/>
    </row>
    <row r="24" spans="1:9" x14ac:dyDescent="0.25">
      <c r="A24" s="14"/>
      <c r="B24" s="14"/>
      <c r="C24" s="11" t="s">
        <v>60</v>
      </c>
      <c r="D24" s="11" t="s">
        <v>61</v>
      </c>
      <c r="E24" s="64">
        <v>155940.81</v>
      </c>
      <c r="F24" s="67">
        <v>143493.73000000001</v>
      </c>
      <c r="G24" s="129">
        <v>222832.06</v>
      </c>
      <c r="H24" s="67">
        <f>G24/E24*100</f>
        <v>142.89528187008904</v>
      </c>
      <c r="I24" s="67">
        <f t="shared" si="0"/>
        <v>155.29045066986549</v>
      </c>
    </row>
    <row r="25" spans="1:9" ht="25.5" x14ac:dyDescent="0.25">
      <c r="A25" s="10"/>
      <c r="B25" s="10"/>
      <c r="C25" s="11" t="s">
        <v>46</v>
      </c>
      <c r="D25" s="15" t="s">
        <v>47</v>
      </c>
      <c r="E25" s="66"/>
      <c r="F25" s="67"/>
      <c r="G25" s="129"/>
      <c r="H25" s="67"/>
      <c r="I25" s="67"/>
    </row>
    <row r="26" spans="1:9" x14ac:dyDescent="0.25">
      <c r="A26" s="10"/>
      <c r="B26" s="25"/>
      <c r="C26" s="11" t="s">
        <v>58</v>
      </c>
      <c r="D26" s="11" t="s">
        <v>59</v>
      </c>
      <c r="E26" s="64"/>
      <c r="F26" s="67"/>
      <c r="G26" s="129"/>
      <c r="H26" s="67"/>
      <c r="I26" s="67"/>
    </row>
    <row r="27" spans="1:9" x14ac:dyDescent="0.25">
      <c r="A27" s="10"/>
      <c r="B27" s="10">
        <v>68</v>
      </c>
      <c r="C27" s="11"/>
      <c r="D27" s="11"/>
      <c r="E27" s="64"/>
      <c r="F27" s="67"/>
      <c r="G27" s="129"/>
      <c r="H27" s="67"/>
      <c r="I27" s="67"/>
    </row>
    <row r="28" spans="1:9" x14ac:dyDescent="0.25">
      <c r="A28" s="10"/>
      <c r="B28" s="25"/>
      <c r="C28" s="11" t="s">
        <v>49</v>
      </c>
      <c r="D28" s="16" t="s">
        <v>50</v>
      </c>
      <c r="E28" s="64">
        <v>0</v>
      </c>
      <c r="F28" s="67">
        <v>0</v>
      </c>
      <c r="G28" s="129">
        <v>300</v>
      </c>
      <c r="H28" s="67" t="e">
        <f t="shared" ref="H28:H32" si="1">G28/E28*100</f>
        <v>#DIV/0!</v>
      </c>
      <c r="I28" s="67" t="e">
        <f t="shared" si="0"/>
        <v>#DIV/0!</v>
      </c>
    </row>
    <row r="29" spans="1:9" x14ac:dyDescent="0.25">
      <c r="A29" s="10"/>
      <c r="B29" s="25" t="s">
        <v>38</v>
      </c>
      <c r="C29" s="11"/>
      <c r="D29" s="15"/>
      <c r="E29" s="66"/>
      <c r="F29" s="67"/>
      <c r="G29" s="129"/>
      <c r="H29" s="67"/>
      <c r="I29" s="67"/>
    </row>
    <row r="30" spans="1:9" x14ac:dyDescent="0.25">
      <c r="A30" s="12">
        <v>7</v>
      </c>
      <c r="B30" s="13"/>
      <c r="C30" s="13"/>
      <c r="D30" s="23" t="s">
        <v>14</v>
      </c>
      <c r="E30" s="62"/>
      <c r="F30" s="67"/>
      <c r="G30" s="129"/>
      <c r="H30" s="67"/>
      <c r="I30" s="67"/>
    </row>
    <row r="31" spans="1:9" x14ac:dyDescent="0.25">
      <c r="A31" s="14"/>
      <c r="B31" s="14">
        <v>72</v>
      </c>
      <c r="C31" s="14"/>
      <c r="D31" s="24" t="s">
        <v>36</v>
      </c>
      <c r="E31" s="63"/>
      <c r="F31" s="67"/>
      <c r="G31" s="129"/>
      <c r="H31" s="67"/>
      <c r="I31" s="67"/>
    </row>
    <row r="32" spans="1:9" x14ac:dyDescent="0.25">
      <c r="A32" s="14"/>
      <c r="B32" s="14"/>
      <c r="C32" s="11" t="s">
        <v>56</v>
      </c>
      <c r="D32" s="11" t="s">
        <v>57</v>
      </c>
      <c r="E32" s="64">
        <f>E12+E15+E18+E20+E21+E23+E24+E28</f>
        <v>1920467.1400000001</v>
      </c>
      <c r="F32" s="64">
        <f t="shared" ref="F32:G32" si="2">F12+F15+F18+F20+F21+F23+F24+F28</f>
        <v>2256844.5700000003</v>
      </c>
      <c r="G32" s="64">
        <f t="shared" si="2"/>
        <v>2427491.12</v>
      </c>
      <c r="H32" s="67">
        <f t="shared" si="1"/>
        <v>126.40107552165667</v>
      </c>
      <c r="I32" s="67">
        <f t="shared" si="0"/>
        <v>107.56128943341454</v>
      </c>
    </row>
    <row r="34" spans="1:9" ht="15.75" customHeight="1" x14ac:dyDescent="0.25">
      <c r="A34" s="176" t="s">
        <v>15</v>
      </c>
      <c r="B34" s="176"/>
      <c r="C34" s="176"/>
      <c r="D34" s="176"/>
      <c r="E34" s="176"/>
      <c r="F34" s="176"/>
      <c r="G34" s="176"/>
      <c r="H34" s="176"/>
      <c r="I34" s="176"/>
    </row>
    <row r="35" spans="1:9" ht="18" x14ac:dyDescent="0.25">
      <c r="A35" s="4"/>
      <c r="B35" s="4"/>
      <c r="C35" s="4"/>
      <c r="D35" s="4"/>
      <c r="E35" s="22"/>
      <c r="F35" s="4"/>
      <c r="G35" s="133"/>
      <c r="H35" s="5"/>
      <c r="I35" s="5"/>
    </row>
    <row r="36" spans="1:9" ht="25.5" x14ac:dyDescent="0.25">
      <c r="A36" s="18" t="s">
        <v>9</v>
      </c>
      <c r="B36" s="17" t="s">
        <v>10</v>
      </c>
      <c r="C36" s="17" t="s">
        <v>11</v>
      </c>
      <c r="D36" s="17" t="s">
        <v>16</v>
      </c>
      <c r="E36" s="18" t="s">
        <v>196</v>
      </c>
      <c r="F36" s="18" t="s">
        <v>195</v>
      </c>
      <c r="G36" s="128" t="s">
        <v>198</v>
      </c>
      <c r="H36" s="18" t="s">
        <v>194</v>
      </c>
      <c r="I36" s="18" t="s">
        <v>194</v>
      </c>
    </row>
    <row r="37" spans="1:9" ht="15.75" customHeight="1" x14ac:dyDescent="0.25">
      <c r="A37" s="9">
        <v>3</v>
      </c>
      <c r="B37" s="9"/>
      <c r="C37" s="9"/>
      <c r="D37" s="9" t="s">
        <v>17</v>
      </c>
      <c r="E37" s="69"/>
      <c r="F37" s="71"/>
      <c r="G37" s="131"/>
      <c r="H37" s="71"/>
      <c r="I37" s="71"/>
    </row>
    <row r="38" spans="1:9" ht="15.75" customHeight="1" x14ac:dyDescent="0.25">
      <c r="A38" s="9"/>
      <c r="B38" s="14">
        <v>31</v>
      </c>
      <c r="C38" s="14"/>
      <c r="D38" s="14" t="s">
        <v>18</v>
      </c>
      <c r="E38" s="70"/>
      <c r="F38" s="71"/>
      <c r="G38" s="131"/>
      <c r="H38" s="71"/>
      <c r="I38" s="71"/>
    </row>
    <row r="39" spans="1:9" x14ac:dyDescent="0.25">
      <c r="A39" s="10"/>
      <c r="B39" s="10"/>
      <c r="C39" s="11" t="s">
        <v>55</v>
      </c>
      <c r="D39" s="11" t="s">
        <v>13</v>
      </c>
      <c r="E39" s="72">
        <v>5460.94</v>
      </c>
      <c r="F39" s="71">
        <v>9046.69</v>
      </c>
      <c r="G39" s="131">
        <v>8026.9</v>
      </c>
      <c r="H39" s="71">
        <f>G39/E39*100</f>
        <v>146.98751496995024</v>
      </c>
      <c r="I39" s="71">
        <f>G39/F39*100</f>
        <v>88.727479332219843</v>
      </c>
    </row>
    <row r="40" spans="1:9" x14ac:dyDescent="0.25">
      <c r="A40" s="10"/>
      <c r="B40" s="10"/>
      <c r="C40" s="16" t="s">
        <v>49</v>
      </c>
      <c r="D40" s="16" t="s">
        <v>50</v>
      </c>
      <c r="E40" s="73" t="s">
        <v>131</v>
      </c>
      <c r="F40" s="71"/>
      <c r="G40" s="131"/>
      <c r="H40" s="71"/>
      <c r="I40" s="71"/>
    </row>
    <row r="41" spans="1:9" x14ac:dyDescent="0.25">
      <c r="A41" s="14"/>
      <c r="B41" s="14"/>
      <c r="C41" s="11" t="s">
        <v>60</v>
      </c>
      <c r="D41" s="11" t="s">
        <v>61</v>
      </c>
      <c r="E41" s="72"/>
      <c r="F41" s="71"/>
      <c r="G41" s="131">
        <v>4445.51</v>
      </c>
      <c r="H41" s="71"/>
      <c r="I41" s="71"/>
    </row>
    <row r="42" spans="1:9" ht="15.75" customHeight="1" x14ac:dyDescent="0.25">
      <c r="A42" s="10"/>
      <c r="B42" s="10"/>
      <c r="C42" s="11" t="s">
        <v>46</v>
      </c>
      <c r="D42" s="15" t="s">
        <v>47</v>
      </c>
      <c r="E42" s="74">
        <v>0</v>
      </c>
      <c r="F42" s="71">
        <v>0</v>
      </c>
      <c r="G42" s="131">
        <v>19811.61</v>
      </c>
      <c r="H42" s="71"/>
      <c r="I42" s="71"/>
    </row>
    <row r="43" spans="1:9" ht="15.75" customHeight="1" x14ac:dyDescent="0.25">
      <c r="A43" s="10"/>
      <c r="B43" s="10"/>
      <c r="C43" s="11" t="s">
        <v>130</v>
      </c>
      <c r="D43" s="15" t="s">
        <v>193</v>
      </c>
      <c r="E43" s="74"/>
      <c r="F43" s="71">
        <v>268.08999999999997</v>
      </c>
      <c r="G43" s="131">
        <v>667.63</v>
      </c>
      <c r="H43" s="71"/>
      <c r="I43" s="71"/>
    </row>
    <row r="44" spans="1:9" x14ac:dyDescent="0.25">
      <c r="A44" s="10"/>
      <c r="B44" s="25"/>
      <c r="C44" s="11" t="s">
        <v>58</v>
      </c>
      <c r="D44" s="11" t="s">
        <v>59</v>
      </c>
      <c r="E44" s="72">
        <v>6390.77</v>
      </c>
      <c r="F44" s="71">
        <v>7116.47</v>
      </c>
      <c r="G44" s="131">
        <v>8758.7800000000007</v>
      </c>
      <c r="H44" s="71">
        <f>G44/E44*100</f>
        <v>137.05359448079025</v>
      </c>
      <c r="I44" s="71">
        <f>G44/F44*100</f>
        <v>123.07759324496557</v>
      </c>
    </row>
    <row r="45" spans="1:9" x14ac:dyDescent="0.25">
      <c r="A45" s="10"/>
      <c r="B45" s="10"/>
      <c r="C45" s="11" t="s">
        <v>42</v>
      </c>
      <c r="D45" s="11" t="s">
        <v>43</v>
      </c>
      <c r="E45" s="72">
        <v>1492003.7</v>
      </c>
      <c r="F45" s="71">
        <v>1767525.99</v>
      </c>
      <c r="G45" s="131">
        <v>1894171.75</v>
      </c>
      <c r="H45" s="71">
        <f>G45/E45*100</f>
        <v>126.95489629147703</v>
      </c>
      <c r="I45" s="71">
        <f>G45/F45*100</f>
        <v>107.16514273150801</v>
      </c>
    </row>
    <row r="46" spans="1:9" x14ac:dyDescent="0.25">
      <c r="A46" s="10"/>
      <c r="B46" s="25"/>
      <c r="C46" s="11" t="s">
        <v>44</v>
      </c>
      <c r="D46" s="11" t="s">
        <v>45</v>
      </c>
      <c r="E46" s="72"/>
      <c r="F46" s="71"/>
      <c r="G46" s="131"/>
      <c r="H46" s="71"/>
      <c r="I46" s="71"/>
    </row>
    <row r="47" spans="1:9" s="40" customFormat="1" x14ac:dyDescent="0.25">
      <c r="A47" s="11"/>
      <c r="B47" s="16"/>
      <c r="C47" s="16" t="s">
        <v>53</v>
      </c>
      <c r="D47" s="16" t="s">
        <v>54</v>
      </c>
      <c r="E47" s="73"/>
      <c r="F47" s="75"/>
      <c r="G47" s="132"/>
      <c r="H47" s="71"/>
      <c r="I47" s="71"/>
    </row>
    <row r="48" spans="1:9" x14ac:dyDescent="0.25">
      <c r="A48" s="14"/>
      <c r="B48" s="14"/>
      <c r="C48" s="11" t="s">
        <v>56</v>
      </c>
      <c r="D48" s="11" t="s">
        <v>57</v>
      </c>
      <c r="E48" s="72"/>
      <c r="F48" s="71"/>
      <c r="G48" s="131"/>
      <c r="H48" s="71"/>
      <c r="I48" s="71"/>
    </row>
    <row r="49" spans="1:12" x14ac:dyDescent="0.25">
      <c r="A49" s="10"/>
      <c r="B49" s="25" t="s">
        <v>38</v>
      </c>
      <c r="C49" s="11"/>
      <c r="D49" s="11"/>
      <c r="E49" s="72"/>
      <c r="F49" s="71"/>
      <c r="G49" s="131"/>
      <c r="H49" s="71"/>
      <c r="I49" s="71"/>
    </row>
    <row r="50" spans="1:12" x14ac:dyDescent="0.25">
      <c r="A50" s="10"/>
      <c r="B50" s="10"/>
      <c r="C50" s="11"/>
      <c r="D50" s="11"/>
      <c r="E50" s="72"/>
      <c r="F50" s="71"/>
      <c r="G50" s="131"/>
      <c r="H50" s="71"/>
      <c r="I50" s="71"/>
    </row>
    <row r="51" spans="1:12" x14ac:dyDescent="0.25">
      <c r="A51" s="10"/>
      <c r="B51" s="10">
        <v>32</v>
      </c>
      <c r="C51" s="11"/>
      <c r="D51" s="10" t="s">
        <v>31</v>
      </c>
      <c r="E51" s="76"/>
      <c r="F51" s="71"/>
      <c r="G51" s="131"/>
      <c r="H51" s="71"/>
      <c r="I51" s="71"/>
    </row>
    <row r="52" spans="1:12" x14ac:dyDescent="0.25">
      <c r="A52" s="10"/>
      <c r="B52" s="10"/>
      <c r="C52" s="11" t="s">
        <v>55</v>
      </c>
      <c r="D52" s="11" t="s">
        <v>13</v>
      </c>
      <c r="E52" s="72">
        <v>3356.54</v>
      </c>
      <c r="F52" s="71">
        <v>7519.71</v>
      </c>
      <c r="G52" s="131">
        <v>6442.53</v>
      </c>
      <c r="H52" s="71">
        <f>G52/E52*100</f>
        <v>191.93961639068803</v>
      </c>
      <c r="I52" s="71">
        <f t="shared" ref="I52:I58" si="3">G52/F52*100</f>
        <v>85.675245454944402</v>
      </c>
    </row>
    <row r="53" spans="1:12" x14ac:dyDescent="0.25">
      <c r="A53" s="10"/>
      <c r="B53" s="10"/>
      <c r="C53" s="16" t="s">
        <v>49</v>
      </c>
      <c r="D53" s="16" t="s">
        <v>50</v>
      </c>
      <c r="E53" s="73">
        <v>10113.91</v>
      </c>
      <c r="F53" s="71">
        <v>4948.84</v>
      </c>
      <c r="G53" s="131">
        <v>4635.01</v>
      </c>
      <c r="H53" s="71">
        <f>G53/E53*100</f>
        <v>45.828072426984221</v>
      </c>
      <c r="I53" s="71">
        <f t="shared" si="3"/>
        <v>93.658513914371852</v>
      </c>
    </row>
    <row r="54" spans="1:12" x14ac:dyDescent="0.25">
      <c r="A54" s="14"/>
      <c r="B54" s="14"/>
      <c r="C54" s="11" t="s">
        <v>60</v>
      </c>
      <c r="D54" s="11" t="s">
        <v>61</v>
      </c>
      <c r="E54" s="72">
        <v>141256.63</v>
      </c>
      <c r="F54" s="71">
        <v>142993.73000000001</v>
      </c>
      <c r="G54" s="131">
        <v>178696.56</v>
      </c>
      <c r="H54" s="71">
        <f>G54/E54*100</f>
        <v>126.50490104429079</v>
      </c>
      <c r="I54" s="71">
        <f t="shared" si="3"/>
        <v>124.96810874155111</v>
      </c>
    </row>
    <row r="55" spans="1:12" ht="15" customHeight="1" x14ac:dyDescent="0.25">
      <c r="A55" s="10"/>
      <c r="B55" s="10"/>
      <c r="C55" s="11" t="s">
        <v>46</v>
      </c>
      <c r="D55" s="15" t="s">
        <v>47</v>
      </c>
      <c r="E55" s="74">
        <v>23253.64</v>
      </c>
      <c r="F55" s="71">
        <v>41057.839999999997</v>
      </c>
      <c r="G55" s="131">
        <v>31856.47</v>
      </c>
      <c r="H55" s="71">
        <f>G55/E55*100</f>
        <v>136.99562735124479</v>
      </c>
      <c r="I55" s="71">
        <f t="shared" si="3"/>
        <v>77.589249702371106</v>
      </c>
      <c r="K55" s="154"/>
      <c r="L55" s="154"/>
    </row>
    <row r="56" spans="1:12" x14ac:dyDescent="0.25">
      <c r="A56" s="10"/>
      <c r="B56" s="25"/>
      <c r="C56" s="11" t="s">
        <v>130</v>
      </c>
      <c r="D56" s="11" t="s">
        <v>129</v>
      </c>
      <c r="E56" s="72">
        <v>356</v>
      </c>
      <c r="F56" s="71">
        <v>0</v>
      </c>
      <c r="G56" s="131">
        <v>413.35</v>
      </c>
      <c r="H56" s="71"/>
      <c r="I56" s="71" t="e">
        <f t="shared" si="3"/>
        <v>#DIV/0!</v>
      </c>
      <c r="K56" s="154"/>
      <c r="L56" s="154"/>
    </row>
    <row r="57" spans="1:12" x14ac:dyDescent="0.25">
      <c r="A57" s="10"/>
      <c r="B57" s="25"/>
      <c r="C57" s="11" t="s">
        <v>58</v>
      </c>
      <c r="D57" s="11" t="s">
        <v>132</v>
      </c>
      <c r="E57" s="72">
        <v>450.09</v>
      </c>
      <c r="F57" s="71">
        <v>0</v>
      </c>
      <c r="G57" s="131">
        <v>75.67</v>
      </c>
      <c r="H57" s="71"/>
      <c r="I57" s="71" t="e">
        <f t="shared" si="3"/>
        <v>#DIV/0!</v>
      </c>
    </row>
    <row r="58" spans="1:12" x14ac:dyDescent="0.25">
      <c r="A58" s="10"/>
      <c r="B58" s="10"/>
      <c r="C58" s="11" t="s">
        <v>42</v>
      </c>
      <c r="D58" s="11" t="s">
        <v>43</v>
      </c>
      <c r="E58" s="72">
        <v>198671.89</v>
      </c>
      <c r="F58" s="71">
        <v>223613.81</v>
      </c>
      <c r="G58" s="131">
        <v>197126.68</v>
      </c>
      <c r="H58" s="71">
        <f>G58/E58*100</f>
        <v>99.222230180625942</v>
      </c>
      <c r="I58" s="71">
        <f t="shared" si="3"/>
        <v>88.154966815332202</v>
      </c>
    </row>
    <row r="59" spans="1:12" x14ac:dyDescent="0.25">
      <c r="A59" s="10"/>
      <c r="B59" s="25"/>
      <c r="C59" s="11" t="s">
        <v>44</v>
      </c>
      <c r="D59" s="11" t="s">
        <v>45</v>
      </c>
      <c r="E59" s="72"/>
      <c r="F59" s="71"/>
      <c r="G59" s="131"/>
      <c r="H59" s="71"/>
      <c r="I59" s="71"/>
    </row>
    <row r="60" spans="1:12" s="40" customFormat="1" x14ac:dyDescent="0.25">
      <c r="A60" s="11"/>
      <c r="B60" s="16"/>
      <c r="C60" s="16" t="s">
        <v>53</v>
      </c>
      <c r="D60" s="16" t="s">
        <v>54</v>
      </c>
      <c r="E60" s="73"/>
      <c r="F60" s="75"/>
      <c r="G60" s="132"/>
      <c r="H60" s="71"/>
      <c r="I60" s="71"/>
    </row>
    <row r="61" spans="1:12" x14ac:dyDescent="0.25">
      <c r="A61" s="14"/>
      <c r="B61" s="14"/>
      <c r="C61" s="11" t="s">
        <v>56</v>
      </c>
      <c r="D61" s="11" t="s">
        <v>57</v>
      </c>
      <c r="E61" s="72"/>
      <c r="F61" s="71"/>
      <c r="G61" s="131"/>
      <c r="H61" s="71"/>
      <c r="I61" s="71"/>
    </row>
    <row r="62" spans="1:12" x14ac:dyDescent="0.25">
      <c r="A62" s="10"/>
      <c r="B62" s="25" t="s">
        <v>38</v>
      </c>
      <c r="C62" s="11"/>
      <c r="D62" s="11"/>
      <c r="E62" s="72"/>
      <c r="F62" s="71"/>
      <c r="G62" s="131"/>
      <c r="H62" s="71"/>
      <c r="I62" s="71"/>
    </row>
    <row r="63" spans="1:12" x14ac:dyDescent="0.25">
      <c r="A63" s="10"/>
      <c r="B63" s="10"/>
      <c r="C63" s="11"/>
      <c r="D63" s="11"/>
      <c r="E63" s="72"/>
      <c r="F63" s="71"/>
      <c r="G63" s="131"/>
      <c r="H63" s="71"/>
      <c r="I63" s="71"/>
    </row>
    <row r="64" spans="1:12" x14ac:dyDescent="0.25">
      <c r="A64" s="10"/>
      <c r="B64" s="10">
        <v>34</v>
      </c>
      <c r="C64" s="11"/>
      <c r="D64" s="10" t="s">
        <v>62</v>
      </c>
      <c r="E64" s="76"/>
      <c r="F64" s="71"/>
      <c r="G64" s="131"/>
      <c r="H64" s="71"/>
      <c r="I64" s="71"/>
    </row>
    <row r="65" spans="1:9" x14ac:dyDescent="0.25">
      <c r="A65" s="10"/>
      <c r="B65" s="10"/>
      <c r="C65" s="11" t="s">
        <v>55</v>
      </c>
      <c r="D65" s="11" t="s">
        <v>13</v>
      </c>
      <c r="E65" s="72"/>
      <c r="F65" s="71"/>
      <c r="G65" s="131"/>
      <c r="H65" s="71"/>
      <c r="I65" s="71"/>
    </row>
    <row r="66" spans="1:9" x14ac:dyDescent="0.25">
      <c r="A66" s="10"/>
      <c r="B66" s="10"/>
      <c r="C66" s="16" t="s">
        <v>49</v>
      </c>
      <c r="D66" s="16" t="s">
        <v>50</v>
      </c>
      <c r="E66" s="73">
        <v>250.11</v>
      </c>
      <c r="F66" s="71">
        <v>0</v>
      </c>
      <c r="G66" s="131">
        <v>93.42</v>
      </c>
      <c r="H66" s="71">
        <f>G66/E66*100</f>
        <v>37.351565311263037</v>
      </c>
      <c r="I66" s="71"/>
    </row>
    <row r="67" spans="1:9" x14ac:dyDescent="0.25">
      <c r="A67" s="14"/>
      <c r="B67" s="14"/>
      <c r="C67" s="11" t="s">
        <v>60</v>
      </c>
      <c r="D67" s="11" t="s">
        <v>61</v>
      </c>
      <c r="E67" s="72">
        <v>493.76</v>
      </c>
      <c r="F67" s="71">
        <v>500</v>
      </c>
      <c r="G67" s="131">
        <v>600</v>
      </c>
      <c r="H67" s="71">
        <f>G67/E67*100</f>
        <v>121.51652624756967</v>
      </c>
      <c r="I67" s="71">
        <f>G67/F67*100</f>
        <v>120</v>
      </c>
    </row>
    <row r="68" spans="1:9" ht="15.75" customHeight="1" x14ac:dyDescent="0.25">
      <c r="A68" s="10"/>
      <c r="B68" s="10"/>
      <c r="C68" s="11" t="s">
        <v>46</v>
      </c>
      <c r="D68" s="15" t="s">
        <v>47</v>
      </c>
      <c r="E68" s="74"/>
      <c r="F68" s="71"/>
      <c r="G68" s="131"/>
      <c r="H68" s="71"/>
      <c r="I68" s="71"/>
    </row>
    <row r="69" spans="1:9" x14ac:dyDescent="0.25">
      <c r="A69" s="10"/>
      <c r="B69" s="25"/>
      <c r="C69" s="11" t="s">
        <v>58</v>
      </c>
      <c r="D69" s="11" t="s">
        <v>59</v>
      </c>
      <c r="E69" s="72"/>
      <c r="F69" s="71"/>
      <c r="G69" s="131"/>
      <c r="H69" s="71"/>
      <c r="I69" s="71"/>
    </row>
    <row r="70" spans="1:9" x14ac:dyDescent="0.25">
      <c r="A70" s="10"/>
      <c r="B70" s="10"/>
      <c r="C70" s="11" t="s">
        <v>42</v>
      </c>
      <c r="D70" s="11" t="s">
        <v>43</v>
      </c>
      <c r="E70" s="72">
        <v>0</v>
      </c>
      <c r="F70" s="71">
        <v>0</v>
      </c>
      <c r="G70" s="131">
        <v>467.02</v>
      </c>
      <c r="H70" s="71" t="e">
        <f>G70/E70*100</f>
        <v>#DIV/0!</v>
      </c>
      <c r="I70" s="71"/>
    </row>
    <row r="71" spans="1:9" x14ac:dyDescent="0.25">
      <c r="A71" s="10"/>
      <c r="B71" s="25"/>
      <c r="C71" s="11" t="s">
        <v>44</v>
      </c>
      <c r="D71" s="11" t="s">
        <v>45</v>
      </c>
      <c r="E71" s="72"/>
      <c r="F71" s="71"/>
      <c r="G71" s="131"/>
      <c r="H71" s="71"/>
      <c r="I71" s="71"/>
    </row>
    <row r="72" spans="1:9" s="40" customFormat="1" x14ac:dyDescent="0.25">
      <c r="A72" s="11"/>
      <c r="B72" s="16"/>
      <c r="C72" s="16" t="s">
        <v>53</v>
      </c>
      <c r="D72" s="16" t="s">
        <v>54</v>
      </c>
      <c r="E72" s="73"/>
      <c r="F72" s="75"/>
      <c r="G72" s="132"/>
      <c r="H72" s="71"/>
      <c r="I72" s="71"/>
    </row>
    <row r="73" spans="1:9" x14ac:dyDescent="0.25">
      <c r="A73" s="14"/>
      <c r="B73" s="14"/>
      <c r="C73" s="11" t="s">
        <v>56</v>
      </c>
      <c r="D73" s="11" t="s">
        <v>57</v>
      </c>
      <c r="E73" s="72"/>
      <c r="F73" s="71"/>
      <c r="G73" s="131"/>
      <c r="H73" s="71"/>
      <c r="I73" s="71"/>
    </row>
    <row r="74" spans="1:9" x14ac:dyDescent="0.25">
      <c r="A74" s="10"/>
      <c r="B74" s="25" t="s">
        <v>38</v>
      </c>
      <c r="C74" s="11"/>
      <c r="D74" s="11"/>
      <c r="E74" s="72"/>
      <c r="F74" s="71"/>
      <c r="G74" s="131"/>
      <c r="H74" s="71"/>
      <c r="I74" s="71"/>
    </row>
    <row r="75" spans="1:9" x14ac:dyDescent="0.25">
      <c r="A75" s="10"/>
      <c r="B75" s="10"/>
      <c r="C75" s="11"/>
      <c r="D75" s="11"/>
      <c r="E75" s="72"/>
      <c r="F75" s="71"/>
      <c r="G75" s="131"/>
      <c r="H75" s="71"/>
      <c r="I75" s="71"/>
    </row>
    <row r="76" spans="1:9" x14ac:dyDescent="0.25">
      <c r="A76" s="10"/>
      <c r="B76" s="10">
        <v>36</v>
      </c>
      <c r="C76" s="11"/>
      <c r="D76" s="10" t="s">
        <v>63</v>
      </c>
      <c r="E76" s="76"/>
      <c r="F76" s="71"/>
      <c r="G76" s="131"/>
      <c r="H76" s="71"/>
      <c r="I76" s="71"/>
    </row>
    <row r="77" spans="1:9" x14ac:dyDescent="0.25">
      <c r="A77" s="10"/>
      <c r="B77" s="10"/>
      <c r="C77" s="11" t="s">
        <v>55</v>
      </c>
      <c r="D77" s="11" t="s">
        <v>13</v>
      </c>
      <c r="E77" s="72"/>
      <c r="F77" s="71"/>
      <c r="G77" s="131"/>
      <c r="H77" s="71"/>
      <c r="I77" s="71"/>
    </row>
    <row r="78" spans="1:9" x14ac:dyDescent="0.25">
      <c r="A78" s="10"/>
      <c r="B78" s="10"/>
      <c r="C78" s="16" t="s">
        <v>49</v>
      </c>
      <c r="D78" s="16" t="s">
        <v>50</v>
      </c>
      <c r="E78" s="73"/>
      <c r="F78" s="71"/>
      <c r="G78" s="131" t="s">
        <v>131</v>
      </c>
      <c r="H78" s="71"/>
      <c r="I78" s="71"/>
    </row>
    <row r="79" spans="1:9" x14ac:dyDescent="0.25">
      <c r="A79" s="14"/>
      <c r="B79" s="14"/>
      <c r="C79" s="11" t="s">
        <v>60</v>
      </c>
      <c r="D79" s="11" t="s">
        <v>61</v>
      </c>
      <c r="E79" s="72"/>
      <c r="F79" s="71"/>
      <c r="G79" s="131"/>
      <c r="H79" s="71"/>
      <c r="I79" s="71"/>
    </row>
    <row r="80" spans="1:9" ht="15.75" customHeight="1" x14ac:dyDescent="0.25">
      <c r="A80" s="10"/>
      <c r="B80" s="10"/>
      <c r="C80" s="11" t="s">
        <v>46</v>
      </c>
      <c r="D80" s="15" t="s">
        <v>47</v>
      </c>
      <c r="E80" s="74"/>
      <c r="F80" s="71"/>
      <c r="G80" s="131"/>
      <c r="H80" s="71"/>
      <c r="I80" s="71"/>
    </row>
    <row r="81" spans="1:9" x14ac:dyDescent="0.25">
      <c r="A81" s="10"/>
      <c r="B81" s="25"/>
      <c r="C81" s="11" t="s">
        <v>58</v>
      </c>
      <c r="D81" s="11" t="s">
        <v>59</v>
      </c>
      <c r="E81" s="72"/>
      <c r="F81" s="71"/>
      <c r="G81" s="131"/>
      <c r="H81" s="71"/>
      <c r="I81" s="71"/>
    </row>
    <row r="82" spans="1:9" x14ac:dyDescent="0.25">
      <c r="A82" s="10"/>
      <c r="B82" s="10"/>
      <c r="C82" s="11" t="s">
        <v>42</v>
      </c>
      <c r="D82" s="11" t="s">
        <v>43</v>
      </c>
      <c r="E82" s="72"/>
      <c r="F82" s="71"/>
      <c r="G82" s="131"/>
      <c r="H82" s="71"/>
      <c r="I82" s="71"/>
    </row>
    <row r="83" spans="1:9" x14ac:dyDescent="0.25">
      <c r="A83" s="10"/>
      <c r="B83" s="25"/>
      <c r="C83" s="11" t="s">
        <v>44</v>
      </c>
      <c r="D83" s="11" t="s">
        <v>45</v>
      </c>
      <c r="E83" s="72"/>
      <c r="F83" s="71"/>
      <c r="G83" s="131"/>
      <c r="H83" s="71"/>
      <c r="I83" s="71"/>
    </row>
    <row r="84" spans="1:9" s="40" customFormat="1" x14ac:dyDescent="0.25">
      <c r="A84" s="11"/>
      <c r="B84" s="16"/>
      <c r="C84" s="16" t="s">
        <v>53</v>
      </c>
      <c r="D84" s="16" t="s">
        <v>54</v>
      </c>
      <c r="E84" s="73"/>
      <c r="F84" s="75"/>
      <c r="G84" s="132"/>
      <c r="H84" s="71"/>
      <c r="I84" s="71"/>
    </row>
    <row r="85" spans="1:9" x14ac:dyDescent="0.25">
      <c r="A85" s="14"/>
      <c r="B85" s="14"/>
      <c r="C85" s="11" t="s">
        <v>56</v>
      </c>
      <c r="D85" s="11" t="s">
        <v>57</v>
      </c>
      <c r="E85" s="72"/>
      <c r="F85" s="71"/>
      <c r="G85" s="131"/>
      <c r="H85" s="71"/>
      <c r="I85" s="71"/>
    </row>
    <row r="86" spans="1:9" x14ac:dyDescent="0.25">
      <c r="A86" s="10"/>
      <c r="B86" s="25" t="s">
        <v>38</v>
      </c>
      <c r="C86" s="11"/>
      <c r="D86" s="11"/>
      <c r="E86" s="72"/>
      <c r="F86" s="71"/>
      <c r="G86" s="131"/>
      <c r="H86" s="71"/>
      <c r="I86" s="71"/>
    </row>
    <row r="87" spans="1:9" x14ac:dyDescent="0.25">
      <c r="A87" s="10"/>
      <c r="B87" s="10"/>
      <c r="C87" s="11"/>
      <c r="D87" s="11"/>
      <c r="E87" s="72"/>
      <c r="F87" s="71"/>
      <c r="G87" s="131"/>
      <c r="H87" s="71"/>
      <c r="I87" s="71"/>
    </row>
    <row r="88" spans="1:9" x14ac:dyDescent="0.25">
      <c r="A88" s="10"/>
      <c r="B88" s="10">
        <v>38</v>
      </c>
      <c r="C88" s="11"/>
      <c r="D88" s="10" t="s">
        <v>64</v>
      </c>
      <c r="E88" s="76"/>
      <c r="F88" s="71"/>
      <c r="G88" s="131"/>
      <c r="H88" s="71"/>
      <c r="I88" s="71"/>
    </row>
    <row r="89" spans="1:9" x14ac:dyDescent="0.25">
      <c r="A89" s="10"/>
      <c r="B89" s="10"/>
      <c r="C89" s="11" t="s">
        <v>55</v>
      </c>
      <c r="D89" s="11" t="s">
        <v>13</v>
      </c>
      <c r="E89" s="72"/>
      <c r="F89" s="71"/>
      <c r="G89" s="131"/>
      <c r="H89" s="71"/>
      <c r="I89" s="71"/>
    </row>
    <row r="90" spans="1:9" x14ac:dyDescent="0.25">
      <c r="A90" s="10"/>
      <c r="B90" s="10"/>
      <c r="C90" s="16" t="s">
        <v>49</v>
      </c>
      <c r="D90" s="16" t="s">
        <v>50</v>
      </c>
      <c r="E90" s="73"/>
      <c r="F90" s="71"/>
      <c r="G90" s="131"/>
      <c r="H90" s="71"/>
      <c r="I90" s="71"/>
    </row>
    <row r="91" spans="1:9" x14ac:dyDescent="0.25">
      <c r="A91" s="14"/>
      <c r="B91" s="14"/>
      <c r="C91" s="11" t="s">
        <v>60</v>
      </c>
      <c r="D91" s="11" t="s">
        <v>61</v>
      </c>
      <c r="E91" s="72"/>
      <c r="F91" s="71"/>
      <c r="G91" s="131"/>
      <c r="H91" s="71"/>
      <c r="I91" s="71"/>
    </row>
    <row r="92" spans="1:9" ht="15" customHeight="1" x14ac:dyDescent="0.25">
      <c r="A92" s="10"/>
      <c r="B92" s="10"/>
      <c r="C92" s="11" t="s">
        <v>46</v>
      </c>
      <c r="D92" s="15" t="s">
        <v>47</v>
      </c>
      <c r="E92" s="74"/>
      <c r="F92" s="71"/>
      <c r="G92" s="131"/>
      <c r="H92" s="71"/>
      <c r="I92" s="71"/>
    </row>
    <row r="93" spans="1:9" x14ac:dyDescent="0.25">
      <c r="A93" s="10"/>
      <c r="B93" s="25"/>
      <c r="C93" s="11" t="s">
        <v>58</v>
      </c>
      <c r="D93" s="11" t="s">
        <v>59</v>
      </c>
      <c r="E93" s="72"/>
      <c r="F93" s="71"/>
      <c r="G93" s="131"/>
      <c r="H93" s="71"/>
      <c r="I93" s="71"/>
    </row>
    <row r="94" spans="1:9" x14ac:dyDescent="0.25">
      <c r="A94" s="10"/>
      <c r="B94" s="10"/>
      <c r="C94" s="11" t="s">
        <v>42</v>
      </c>
      <c r="D94" s="11" t="s">
        <v>43</v>
      </c>
      <c r="E94" s="72">
        <v>1523.47</v>
      </c>
      <c r="F94" s="71">
        <v>1534.5</v>
      </c>
      <c r="G94" s="131">
        <v>1532.37</v>
      </c>
      <c r="H94" s="71"/>
      <c r="I94" s="71">
        <f>G94/F94*100</f>
        <v>99.861192570869989</v>
      </c>
    </row>
    <row r="95" spans="1:9" x14ac:dyDescent="0.25">
      <c r="A95" s="10"/>
      <c r="B95" s="25"/>
      <c r="C95" s="11" t="s">
        <v>44</v>
      </c>
      <c r="D95" s="11" t="s">
        <v>45</v>
      </c>
      <c r="E95" s="72"/>
      <c r="F95" s="71"/>
      <c r="G95" s="131"/>
      <c r="H95" s="71"/>
      <c r="I95" s="71"/>
    </row>
    <row r="96" spans="1:9" s="40" customFormat="1" x14ac:dyDescent="0.25">
      <c r="A96" s="11"/>
      <c r="B96" s="16"/>
      <c r="C96" s="16" t="s">
        <v>53</v>
      </c>
      <c r="D96" s="16" t="s">
        <v>54</v>
      </c>
      <c r="E96" s="73"/>
      <c r="F96" s="75"/>
      <c r="G96" s="132"/>
      <c r="H96" s="71"/>
      <c r="I96" s="71"/>
    </row>
    <row r="97" spans="1:9" x14ac:dyDescent="0.25">
      <c r="A97" s="14"/>
      <c r="B97" s="14"/>
      <c r="C97" s="11" t="s">
        <v>56</v>
      </c>
      <c r="D97" s="11" t="s">
        <v>57</v>
      </c>
      <c r="E97" s="72"/>
      <c r="F97" s="71"/>
      <c r="G97" s="131"/>
      <c r="H97" s="71"/>
      <c r="I97" s="71"/>
    </row>
    <row r="98" spans="1:9" x14ac:dyDescent="0.25">
      <c r="A98" s="10"/>
      <c r="B98" s="25" t="s">
        <v>38</v>
      </c>
      <c r="C98" s="11"/>
      <c r="D98" s="11"/>
      <c r="E98" s="72"/>
      <c r="F98" s="71"/>
      <c r="G98" s="131"/>
      <c r="H98" s="71"/>
      <c r="I98" s="71"/>
    </row>
    <row r="99" spans="1:9" x14ac:dyDescent="0.25">
      <c r="A99" s="10"/>
      <c r="B99" s="25"/>
      <c r="C99" s="11"/>
      <c r="D99" s="11"/>
      <c r="E99" s="72"/>
      <c r="F99" s="71"/>
      <c r="G99" s="131"/>
      <c r="H99" s="71"/>
      <c r="I99" s="71"/>
    </row>
    <row r="100" spans="1:9" x14ac:dyDescent="0.25">
      <c r="A100" s="10"/>
      <c r="B100" s="25">
        <v>37</v>
      </c>
      <c r="C100" s="11"/>
      <c r="D100" s="11" t="s">
        <v>133</v>
      </c>
      <c r="E100" s="72"/>
      <c r="F100" s="71"/>
      <c r="G100" s="131"/>
      <c r="H100" s="71"/>
      <c r="I100" s="71"/>
    </row>
    <row r="101" spans="1:9" x14ac:dyDescent="0.25">
      <c r="A101" s="10"/>
      <c r="B101" s="25"/>
      <c r="C101" s="11" t="s">
        <v>55</v>
      </c>
      <c r="D101" s="11" t="s">
        <v>13</v>
      </c>
      <c r="E101" s="72"/>
      <c r="F101" s="71"/>
      <c r="G101" s="131"/>
      <c r="H101" s="71"/>
      <c r="I101" s="71"/>
    </row>
    <row r="102" spans="1:9" x14ac:dyDescent="0.25">
      <c r="A102" s="10"/>
      <c r="B102" s="25"/>
      <c r="C102" s="16" t="s">
        <v>49</v>
      </c>
      <c r="D102" s="16" t="s">
        <v>50</v>
      </c>
      <c r="E102" s="72"/>
      <c r="F102" s="71"/>
      <c r="G102" s="131"/>
      <c r="H102" s="71"/>
      <c r="I102" s="71"/>
    </row>
    <row r="103" spans="1:9" x14ac:dyDescent="0.25">
      <c r="A103" s="10"/>
      <c r="B103" s="25"/>
      <c r="C103" s="11" t="s">
        <v>60</v>
      </c>
      <c r="D103" s="11" t="s">
        <v>61</v>
      </c>
      <c r="E103" s="72"/>
      <c r="F103" s="71"/>
      <c r="G103" s="131"/>
      <c r="H103" s="71"/>
      <c r="I103" s="71"/>
    </row>
    <row r="104" spans="1:9" ht="25.5" x14ac:dyDescent="0.25">
      <c r="A104" s="10"/>
      <c r="B104" s="25"/>
      <c r="C104" s="11" t="s">
        <v>46</v>
      </c>
      <c r="D104" s="15" t="s">
        <v>47</v>
      </c>
      <c r="E104" s="72"/>
      <c r="F104" s="71"/>
      <c r="G104" s="131"/>
      <c r="H104" s="71"/>
      <c r="I104" s="71"/>
    </row>
    <row r="105" spans="1:9" x14ac:dyDescent="0.25">
      <c r="A105" s="10"/>
      <c r="B105" s="25"/>
      <c r="C105" s="11" t="s">
        <v>58</v>
      </c>
      <c r="D105" s="11" t="s">
        <v>59</v>
      </c>
      <c r="E105" s="72"/>
      <c r="F105" s="71"/>
      <c r="G105" s="131"/>
      <c r="H105" s="71"/>
      <c r="I105" s="71"/>
    </row>
    <row r="106" spans="1:9" x14ac:dyDescent="0.25">
      <c r="A106" s="10"/>
      <c r="B106" s="25"/>
      <c r="C106" s="11" t="s">
        <v>42</v>
      </c>
      <c r="D106" s="11" t="s">
        <v>43</v>
      </c>
      <c r="E106" s="72">
        <v>581.25</v>
      </c>
      <c r="F106" s="71">
        <v>673.03</v>
      </c>
      <c r="G106" s="131">
        <v>697.14</v>
      </c>
      <c r="H106" s="71">
        <f>G106/E106*100</f>
        <v>119.93806451612903</v>
      </c>
      <c r="I106" s="71">
        <f>G106/F106*100</f>
        <v>103.58230688082256</v>
      </c>
    </row>
    <row r="107" spans="1:9" x14ac:dyDescent="0.25">
      <c r="A107" s="10"/>
      <c r="B107" s="25"/>
      <c r="C107" s="11" t="s">
        <v>44</v>
      </c>
      <c r="D107" s="11" t="s">
        <v>45</v>
      </c>
      <c r="E107" s="72"/>
      <c r="F107" s="71"/>
      <c r="G107" s="131"/>
      <c r="H107" s="71"/>
      <c r="I107" s="71"/>
    </row>
    <row r="108" spans="1:9" x14ac:dyDescent="0.25">
      <c r="A108" s="10"/>
      <c r="B108" s="25"/>
      <c r="C108" s="16" t="s">
        <v>53</v>
      </c>
      <c r="D108" s="16" t="s">
        <v>54</v>
      </c>
      <c r="E108" s="72"/>
      <c r="F108" s="71"/>
      <c r="G108" s="131"/>
      <c r="H108" s="71"/>
      <c r="I108" s="71"/>
    </row>
    <row r="109" spans="1:9" x14ac:dyDescent="0.25">
      <c r="A109" s="10"/>
      <c r="B109" s="25"/>
      <c r="C109" s="11" t="s">
        <v>56</v>
      </c>
      <c r="D109" s="11" t="s">
        <v>57</v>
      </c>
      <c r="E109" s="72"/>
      <c r="F109" s="71"/>
      <c r="G109" s="131"/>
      <c r="H109" s="71"/>
      <c r="I109" s="71"/>
    </row>
    <row r="110" spans="1:9" x14ac:dyDescent="0.25">
      <c r="A110" s="10"/>
      <c r="B110" s="10"/>
      <c r="C110" s="11"/>
      <c r="D110" s="11"/>
      <c r="E110" s="72"/>
      <c r="F110" s="71"/>
      <c r="G110" s="131"/>
      <c r="H110" s="71"/>
      <c r="I110" s="71"/>
    </row>
    <row r="111" spans="1:9" x14ac:dyDescent="0.25">
      <c r="A111" s="12">
        <v>4</v>
      </c>
      <c r="B111" s="13"/>
      <c r="C111" s="13"/>
      <c r="D111" s="23" t="s">
        <v>19</v>
      </c>
      <c r="E111" s="69"/>
      <c r="F111" s="71"/>
      <c r="G111" s="131"/>
      <c r="H111" s="71"/>
      <c r="I111" s="71"/>
    </row>
    <row r="112" spans="1:9" ht="17.25" customHeight="1" x14ac:dyDescent="0.25">
      <c r="A112" s="14"/>
      <c r="B112" s="14">
        <v>41</v>
      </c>
      <c r="C112" s="14"/>
      <c r="D112" s="24" t="s">
        <v>20</v>
      </c>
      <c r="E112" s="70"/>
      <c r="F112" s="71"/>
      <c r="G112" s="131"/>
      <c r="H112" s="71"/>
      <c r="I112" s="71"/>
    </row>
    <row r="113" spans="1:9" x14ac:dyDescent="0.25">
      <c r="A113" s="10"/>
      <c r="B113" s="10"/>
      <c r="C113" s="11" t="s">
        <v>55</v>
      </c>
      <c r="D113" s="11" t="s">
        <v>13</v>
      </c>
      <c r="E113" s="72"/>
      <c r="F113" s="71"/>
      <c r="G113" s="131"/>
      <c r="H113" s="71"/>
      <c r="I113" s="71"/>
    </row>
    <row r="114" spans="1:9" x14ac:dyDescent="0.25">
      <c r="A114" s="10"/>
      <c r="B114" s="10"/>
      <c r="C114" s="16" t="s">
        <v>49</v>
      </c>
      <c r="D114" s="16" t="s">
        <v>50</v>
      </c>
      <c r="E114" s="73"/>
      <c r="F114" s="71"/>
      <c r="G114" s="131"/>
      <c r="H114" s="71"/>
      <c r="I114" s="71"/>
    </row>
    <row r="115" spans="1:9" x14ac:dyDescent="0.25">
      <c r="A115" s="14"/>
      <c r="B115" s="14"/>
      <c r="C115" s="11" t="s">
        <v>60</v>
      </c>
      <c r="D115" s="11" t="s">
        <v>61</v>
      </c>
      <c r="E115" s="72"/>
      <c r="F115" s="71"/>
      <c r="G115" s="131"/>
      <c r="H115" s="71"/>
      <c r="I115" s="71"/>
    </row>
    <row r="116" spans="1:9" ht="16.5" customHeight="1" x14ac:dyDescent="0.25">
      <c r="A116" s="10"/>
      <c r="B116" s="10"/>
      <c r="C116" s="11" t="s">
        <v>46</v>
      </c>
      <c r="D116" s="15" t="s">
        <v>47</v>
      </c>
      <c r="E116" s="74"/>
      <c r="F116" s="71"/>
      <c r="G116" s="131"/>
      <c r="H116" s="71"/>
      <c r="I116" s="71"/>
    </row>
    <row r="117" spans="1:9" x14ac:dyDescent="0.25">
      <c r="A117" s="10"/>
      <c r="B117" s="25"/>
      <c r="C117" s="11" t="s">
        <v>58</v>
      </c>
      <c r="D117" s="11" t="s">
        <v>59</v>
      </c>
      <c r="E117" s="72"/>
      <c r="F117" s="71"/>
      <c r="G117" s="131"/>
      <c r="H117" s="71"/>
      <c r="I117" s="71"/>
    </row>
    <row r="118" spans="1:9" x14ac:dyDescent="0.25">
      <c r="A118" s="10"/>
      <c r="B118" s="10"/>
      <c r="C118" s="11" t="s">
        <v>42</v>
      </c>
      <c r="D118" s="11" t="s">
        <v>43</v>
      </c>
      <c r="E118" s="72"/>
      <c r="F118" s="71"/>
      <c r="G118" s="131"/>
      <c r="H118" s="71"/>
      <c r="I118" s="71"/>
    </row>
    <row r="119" spans="1:9" x14ac:dyDescent="0.25">
      <c r="A119" s="10"/>
      <c r="B119" s="25"/>
      <c r="C119" s="11" t="s">
        <v>44</v>
      </c>
      <c r="D119" s="11" t="s">
        <v>45</v>
      </c>
      <c r="E119" s="72"/>
      <c r="F119" s="71"/>
      <c r="G119" s="131"/>
      <c r="H119" s="71"/>
      <c r="I119" s="71"/>
    </row>
    <row r="120" spans="1:9" s="40" customFormat="1" x14ac:dyDescent="0.25">
      <c r="A120" s="11"/>
      <c r="B120" s="16"/>
      <c r="C120" s="16" t="s">
        <v>53</v>
      </c>
      <c r="D120" s="16" t="s">
        <v>54</v>
      </c>
      <c r="E120" s="73"/>
      <c r="F120" s="75"/>
      <c r="G120" s="132"/>
      <c r="H120" s="71"/>
      <c r="I120" s="71"/>
    </row>
    <row r="121" spans="1:9" x14ac:dyDescent="0.25">
      <c r="A121" s="14"/>
      <c r="B121" s="14"/>
      <c r="C121" s="11" t="s">
        <v>56</v>
      </c>
      <c r="D121" s="11" t="s">
        <v>57</v>
      </c>
      <c r="E121" s="72"/>
      <c r="F121" s="71"/>
      <c r="G121" s="131"/>
      <c r="H121" s="71"/>
      <c r="I121" s="71"/>
    </row>
    <row r="122" spans="1:9" x14ac:dyDescent="0.25">
      <c r="A122" s="10"/>
      <c r="B122" s="25" t="s">
        <v>38</v>
      </c>
      <c r="C122" s="11"/>
      <c r="D122" s="11"/>
      <c r="E122" s="72"/>
      <c r="F122" s="71"/>
      <c r="G122" s="131"/>
      <c r="H122" s="71"/>
      <c r="I122" s="71"/>
    </row>
    <row r="123" spans="1:9" x14ac:dyDescent="0.25">
      <c r="A123" s="10"/>
      <c r="B123" s="10"/>
      <c r="C123" s="11"/>
      <c r="D123" s="11"/>
      <c r="E123" s="72"/>
      <c r="F123" s="71"/>
      <c r="G123" s="131"/>
      <c r="H123" s="71"/>
      <c r="I123" s="71"/>
    </row>
    <row r="124" spans="1:9" x14ac:dyDescent="0.25">
      <c r="A124" s="14"/>
      <c r="B124" s="14">
        <v>42</v>
      </c>
      <c r="C124" s="14"/>
      <c r="D124" s="24" t="s">
        <v>40</v>
      </c>
      <c r="E124" s="70"/>
      <c r="F124" s="71"/>
      <c r="G124" s="131"/>
      <c r="H124" s="71"/>
      <c r="I124" s="71"/>
    </row>
    <row r="125" spans="1:9" x14ac:dyDescent="0.25">
      <c r="A125" s="10"/>
      <c r="B125" s="10"/>
      <c r="C125" s="11" t="s">
        <v>55</v>
      </c>
      <c r="D125" s="11" t="s">
        <v>13</v>
      </c>
      <c r="E125" s="72">
        <v>0</v>
      </c>
      <c r="F125" s="71">
        <v>1000</v>
      </c>
      <c r="G125" s="131">
        <v>2321.91</v>
      </c>
      <c r="H125" s="71"/>
      <c r="I125" s="71"/>
    </row>
    <row r="126" spans="1:9" x14ac:dyDescent="0.25">
      <c r="A126" s="10"/>
      <c r="B126" s="10"/>
      <c r="C126" s="16" t="s">
        <v>49</v>
      </c>
      <c r="D126" s="16" t="s">
        <v>50</v>
      </c>
      <c r="E126" s="73">
        <v>1563.7</v>
      </c>
      <c r="F126" s="71">
        <v>9688.2099999999991</v>
      </c>
      <c r="G126" s="131">
        <v>2118.8200000000002</v>
      </c>
      <c r="H126" s="71">
        <f>G126/E126*100</f>
        <v>135.50041568075719</v>
      </c>
      <c r="I126" s="71">
        <f>G126/F126*100</f>
        <v>21.870087456816073</v>
      </c>
    </row>
    <row r="127" spans="1:9" x14ac:dyDescent="0.25">
      <c r="A127" s="14"/>
      <c r="B127" s="14"/>
      <c r="C127" s="11" t="s">
        <v>60</v>
      </c>
      <c r="D127" s="11" t="s">
        <v>61</v>
      </c>
      <c r="E127" s="72"/>
      <c r="F127" s="71"/>
      <c r="G127" s="131"/>
      <c r="H127" s="71"/>
      <c r="I127" s="71"/>
    </row>
    <row r="128" spans="1:9" ht="17.25" customHeight="1" x14ac:dyDescent="0.25">
      <c r="A128" s="10"/>
      <c r="B128" s="10"/>
      <c r="C128" s="11" t="s">
        <v>46</v>
      </c>
      <c r="D128" s="15" t="s">
        <v>47</v>
      </c>
      <c r="E128" s="74"/>
      <c r="F128" s="71"/>
      <c r="G128" s="131"/>
      <c r="H128" s="71"/>
      <c r="I128" s="71"/>
    </row>
    <row r="129" spans="1:9" x14ac:dyDescent="0.25">
      <c r="A129" s="10"/>
      <c r="B129" s="25"/>
      <c r="C129" s="11" t="s">
        <v>58</v>
      </c>
      <c r="D129" s="11" t="s">
        <v>59</v>
      </c>
      <c r="E129" s="72"/>
      <c r="F129" s="71"/>
      <c r="G129" s="131"/>
      <c r="H129" s="71"/>
      <c r="I129" s="71"/>
    </row>
    <row r="130" spans="1:9" x14ac:dyDescent="0.25">
      <c r="A130" s="10"/>
      <c r="B130" s="10"/>
      <c r="C130" s="11" t="s">
        <v>42</v>
      </c>
      <c r="D130" s="11" t="s">
        <v>43</v>
      </c>
      <c r="E130" s="72">
        <v>40051.89</v>
      </c>
      <c r="F130" s="71">
        <v>40051.89</v>
      </c>
      <c r="G130" s="131">
        <v>37845.61</v>
      </c>
      <c r="H130" s="71">
        <f>G130/E130*100</f>
        <v>94.49144597171319</v>
      </c>
      <c r="I130" s="71">
        <f>G130/F130*100</f>
        <v>94.49144597171319</v>
      </c>
    </row>
    <row r="131" spans="1:9" x14ac:dyDescent="0.25">
      <c r="A131" s="10"/>
      <c r="B131" s="25"/>
      <c r="C131" s="11" t="s">
        <v>44</v>
      </c>
      <c r="D131" s="11" t="s">
        <v>45</v>
      </c>
      <c r="E131" s="72"/>
      <c r="F131" s="71"/>
      <c r="G131" s="131"/>
      <c r="H131" s="71"/>
      <c r="I131" s="71"/>
    </row>
    <row r="132" spans="1:9" s="40" customFormat="1" x14ac:dyDescent="0.25">
      <c r="A132" s="11"/>
      <c r="B132" s="16"/>
      <c r="C132" s="16" t="s">
        <v>53</v>
      </c>
      <c r="D132" s="16" t="s">
        <v>54</v>
      </c>
      <c r="E132" s="73">
        <v>7752.08</v>
      </c>
      <c r="F132" s="75">
        <v>0</v>
      </c>
      <c r="G132" s="132">
        <v>499</v>
      </c>
      <c r="H132" s="71"/>
      <c r="I132" s="71" t="e">
        <f>G132/F132*100</f>
        <v>#DIV/0!</v>
      </c>
    </row>
    <row r="133" spans="1:9" x14ac:dyDescent="0.25">
      <c r="A133" s="14"/>
      <c r="B133" s="14"/>
      <c r="C133" s="11" t="s">
        <v>56</v>
      </c>
      <c r="D133" s="11" t="s">
        <v>57</v>
      </c>
      <c r="E133" s="72"/>
      <c r="F133" s="71"/>
      <c r="G133" s="131"/>
      <c r="H133" s="71"/>
      <c r="I133" s="71"/>
    </row>
    <row r="134" spans="1:9" x14ac:dyDescent="0.25">
      <c r="A134" s="10"/>
      <c r="B134" s="25" t="s">
        <v>38</v>
      </c>
      <c r="C134" s="11"/>
      <c r="D134" s="11"/>
      <c r="E134" s="72"/>
      <c r="F134" s="71"/>
      <c r="G134" s="131"/>
      <c r="H134" s="71"/>
      <c r="I134" s="71"/>
    </row>
    <row r="135" spans="1:9" x14ac:dyDescent="0.25">
      <c r="A135" s="10"/>
      <c r="B135" s="10"/>
      <c r="C135" s="11"/>
      <c r="D135" s="11"/>
      <c r="E135" s="72"/>
      <c r="F135" s="71"/>
      <c r="G135" s="131"/>
      <c r="H135" s="71"/>
      <c r="I135" s="71"/>
    </row>
    <row r="136" spans="1:9" ht="15.75" customHeight="1" x14ac:dyDescent="0.25">
      <c r="A136" s="14"/>
      <c r="B136" s="14">
        <v>45</v>
      </c>
      <c r="C136" s="14"/>
      <c r="D136" s="24" t="s">
        <v>65</v>
      </c>
      <c r="E136" s="70"/>
      <c r="F136" s="71"/>
      <c r="G136" s="131"/>
      <c r="H136" s="71"/>
      <c r="I136" s="71"/>
    </row>
    <row r="137" spans="1:9" x14ac:dyDescent="0.25">
      <c r="A137" s="10"/>
      <c r="B137" s="10"/>
      <c r="C137" s="11" t="s">
        <v>55</v>
      </c>
      <c r="D137" s="11" t="s">
        <v>13</v>
      </c>
      <c r="E137" s="72"/>
      <c r="F137" s="71"/>
      <c r="G137" s="131"/>
      <c r="H137" s="71"/>
      <c r="I137" s="71"/>
    </row>
    <row r="138" spans="1:9" x14ac:dyDescent="0.25">
      <c r="A138" s="10"/>
      <c r="B138" s="10"/>
      <c r="C138" s="16" t="s">
        <v>49</v>
      </c>
      <c r="D138" s="16" t="s">
        <v>50</v>
      </c>
      <c r="E138" s="73"/>
      <c r="F138" s="71"/>
      <c r="G138" s="131"/>
      <c r="H138" s="71"/>
      <c r="I138" s="71"/>
    </row>
    <row r="139" spans="1:9" x14ac:dyDescent="0.25">
      <c r="A139" s="14"/>
      <c r="B139" s="14"/>
      <c r="C139" s="11" t="s">
        <v>60</v>
      </c>
      <c r="D139" s="11" t="s">
        <v>61</v>
      </c>
      <c r="E139" s="72">
        <v>0</v>
      </c>
      <c r="F139" s="71">
        <v>26250</v>
      </c>
      <c r="G139" s="131">
        <v>26250</v>
      </c>
      <c r="H139" s="71"/>
      <c r="I139" s="71">
        <f>G139/F139*100</f>
        <v>100</v>
      </c>
    </row>
    <row r="140" spans="1:9" ht="17.25" customHeight="1" x14ac:dyDescent="0.25">
      <c r="A140" s="10"/>
      <c r="B140" s="10"/>
      <c r="C140" s="11" t="s">
        <v>46</v>
      </c>
      <c r="D140" s="15" t="s">
        <v>47</v>
      </c>
      <c r="E140" s="74"/>
      <c r="F140" s="71"/>
      <c r="G140" s="131"/>
      <c r="H140" s="71"/>
      <c r="I140" s="71"/>
    </row>
    <row r="141" spans="1:9" x14ac:dyDescent="0.25">
      <c r="A141" s="10"/>
      <c r="B141" s="25"/>
      <c r="C141" s="11" t="s">
        <v>58</v>
      </c>
      <c r="D141" s="11" t="s">
        <v>59</v>
      </c>
      <c r="E141" s="72"/>
      <c r="F141" s="71"/>
      <c r="G141" s="131"/>
      <c r="H141" s="71"/>
      <c r="I141" s="71"/>
    </row>
    <row r="142" spans="1:9" x14ac:dyDescent="0.25">
      <c r="A142" s="10"/>
      <c r="B142" s="10"/>
      <c r="C142" s="11" t="s">
        <v>42</v>
      </c>
      <c r="D142" s="11" t="s">
        <v>43</v>
      </c>
      <c r="E142" s="72"/>
      <c r="F142" s="71"/>
      <c r="G142" s="131"/>
      <c r="H142" s="71"/>
      <c r="I142" s="71"/>
    </row>
    <row r="143" spans="1:9" x14ac:dyDescent="0.25">
      <c r="A143" s="10"/>
      <c r="B143" s="25"/>
      <c r="C143" s="11" t="s">
        <v>44</v>
      </c>
      <c r="D143" s="11" t="s">
        <v>45</v>
      </c>
      <c r="E143" s="72"/>
      <c r="F143" s="71"/>
      <c r="G143" s="131"/>
      <c r="H143" s="71"/>
      <c r="I143" s="71"/>
    </row>
    <row r="144" spans="1:9" s="40" customFormat="1" x14ac:dyDescent="0.25">
      <c r="A144" s="11"/>
      <c r="B144" s="16"/>
      <c r="C144" s="16" t="s">
        <v>53</v>
      </c>
      <c r="D144" s="16" t="s">
        <v>54</v>
      </c>
      <c r="E144" s="73"/>
      <c r="F144" s="75"/>
      <c r="G144" s="132"/>
      <c r="H144" s="71"/>
      <c r="I144" s="71"/>
    </row>
    <row r="145" spans="1:9" x14ac:dyDescent="0.25">
      <c r="A145" s="14"/>
      <c r="B145" s="14"/>
      <c r="C145" s="11" t="s">
        <v>56</v>
      </c>
      <c r="D145" s="11" t="s">
        <v>57</v>
      </c>
      <c r="E145" s="72"/>
      <c r="F145" s="71"/>
      <c r="G145" s="131"/>
      <c r="H145" s="71"/>
      <c r="I145" s="71"/>
    </row>
    <row r="146" spans="1:9" x14ac:dyDescent="0.25">
      <c r="A146" s="10"/>
      <c r="B146" s="25" t="s">
        <v>38</v>
      </c>
      <c r="C146" s="11"/>
      <c r="D146" s="11"/>
      <c r="E146" s="72"/>
      <c r="F146" s="71"/>
      <c r="G146" s="131"/>
      <c r="H146" s="71"/>
      <c r="I146" s="71"/>
    </row>
    <row r="147" spans="1:9" x14ac:dyDescent="0.25">
      <c r="A147" s="10"/>
      <c r="B147" s="10"/>
      <c r="C147" s="11"/>
      <c r="D147" s="11"/>
      <c r="E147" s="72">
        <f>E39+E44+E45+E52+E53+E54+E55+E56+E57+E58+E66+E67+E70+E94+E106+E126+E130+E132+E139</f>
        <v>1933530.3699999999</v>
      </c>
      <c r="F147" s="72">
        <f>F39+F43+F44+F45+F52+F53+F54+F55+F56+F57+F58+F66+F67+F70+F94+F106+F125+F126+F130+F132+F139</f>
        <v>2283788.7999999998</v>
      </c>
      <c r="G147" s="72">
        <f>G132+G130+G126+G125+G106+G94+G70+G67+G66+G58+G57+G56+G55+G54+G53+G52+G45+G44+G43+G42+G41+G39+G139</f>
        <v>2427553.7399999993</v>
      </c>
      <c r="H147" s="71"/>
      <c r="I147" s="71"/>
    </row>
    <row r="148" spans="1:9" x14ac:dyDescent="0.25">
      <c r="G148" s="134" t="s">
        <v>131</v>
      </c>
    </row>
  </sheetData>
  <mergeCells count="5">
    <mergeCell ref="A7:I7"/>
    <mergeCell ref="A5:I5"/>
    <mergeCell ref="A3:I3"/>
    <mergeCell ref="A34:I34"/>
    <mergeCell ref="A1:J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8"/>
  <sheetViews>
    <sheetView topLeftCell="A31" workbookViewId="0">
      <selection activeCell="E44" sqref="E44"/>
    </sheetView>
  </sheetViews>
  <sheetFormatPr defaultRowHeight="15" x14ac:dyDescent="0.25"/>
  <cols>
    <col min="1" max="1" width="37.7109375" style="43" customWidth="1"/>
    <col min="2" max="2" width="25.140625" style="43" customWidth="1"/>
    <col min="3" max="3" width="25.28515625" customWidth="1"/>
    <col min="4" max="4" width="24" customWidth="1"/>
    <col min="5" max="5" width="25.28515625" customWidth="1"/>
    <col min="6" max="6" width="23.140625" customWidth="1"/>
  </cols>
  <sheetData>
    <row r="1" spans="1:10" ht="42" customHeight="1" x14ac:dyDescent="0.25">
      <c r="A1" s="176" t="s">
        <v>200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18" customHeight="1" x14ac:dyDescent="0.25">
      <c r="A2" s="42"/>
      <c r="B2" s="42"/>
      <c r="C2" s="4"/>
      <c r="D2" s="4"/>
      <c r="E2" s="4"/>
      <c r="F2" s="4"/>
    </row>
    <row r="3" spans="1:10" ht="15.75" x14ac:dyDescent="0.25">
      <c r="A3" s="176" t="s">
        <v>28</v>
      </c>
      <c r="B3" s="176"/>
      <c r="C3" s="176"/>
      <c r="D3" s="176"/>
      <c r="E3" s="176"/>
      <c r="F3" s="176"/>
    </row>
    <row r="4" spans="1:10" ht="18" x14ac:dyDescent="0.25">
      <c r="A4" s="42"/>
      <c r="B4" s="42"/>
      <c r="C4" s="4"/>
      <c r="D4" s="4"/>
      <c r="E4" s="5"/>
      <c r="F4" s="5"/>
    </row>
    <row r="5" spans="1:10" ht="18" customHeight="1" x14ac:dyDescent="0.25">
      <c r="A5" s="176" t="s">
        <v>8</v>
      </c>
      <c r="B5" s="176"/>
      <c r="C5" s="176"/>
      <c r="D5" s="176"/>
      <c r="E5" s="176"/>
      <c r="F5" s="176"/>
    </row>
    <row r="6" spans="1:10" ht="18" x14ac:dyDescent="0.25">
      <c r="A6" s="42"/>
      <c r="B6" s="42"/>
      <c r="C6" s="4"/>
      <c r="D6" s="4"/>
      <c r="E6" s="5"/>
      <c r="F6" s="5"/>
    </row>
    <row r="7" spans="1:10" ht="15.75" customHeight="1" x14ac:dyDescent="0.25">
      <c r="A7" s="176" t="s">
        <v>21</v>
      </c>
      <c r="B7" s="176"/>
      <c r="C7" s="176"/>
      <c r="D7" s="176"/>
      <c r="E7" s="176"/>
      <c r="F7" s="176"/>
    </row>
    <row r="8" spans="1:10" ht="18" x14ac:dyDescent="0.25">
      <c r="A8" s="42"/>
      <c r="B8" s="42"/>
      <c r="C8" s="4"/>
      <c r="D8" s="4"/>
      <c r="E8" s="5"/>
      <c r="F8" s="5"/>
    </row>
    <row r="9" spans="1:10" ht="25.5" x14ac:dyDescent="0.25">
      <c r="A9" s="18" t="s">
        <v>22</v>
      </c>
      <c r="B9" s="18" t="s">
        <v>196</v>
      </c>
      <c r="C9" s="18" t="s">
        <v>195</v>
      </c>
      <c r="D9" s="18" t="s">
        <v>198</v>
      </c>
      <c r="E9" s="18" t="s">
        <v>194</v>
      </c>
      <c r="F9" s="18" t="s">
        <v>194</v>
      </c>
    </row>
    <row r="10" spans="1:10" ht="15.75" customHeight="1" x14ac:dyDescent="0.25">
      <c r="A10" s="9" t="s">
        <v>23</v>
      </c>
      <c r="B10" s="9"/>
      <c r="C10" s="8"/>
      <c r="D10" s="8"/>
      <c r="E10" s="8"/>
      <c r="F10" s="8"/>
    </row>
    <row r="11" spans="1:10" ht="15.75" customHeight="1" x14ac:dyDescent="0.25">
      <c r="A11" s="44" t="s">
        <v>69</v>
      </c>
      <c r="B11" s="44"/>
      <c r="C11" s="8"/>
      <c r="D11" s="8"/>
      <c r="E11" s="8"/>
      <c r="F11" s="8"/>
    </row>
    <row r="12" spans="1:10" s="40" customFormat="1" x14ac:dyDescent="0.25">
      <c r="A12" s="45" t="s">
        <v>70</v>
      </c>
      <c r="B12" s="45"/>
      <c r="C12" s="39"/>
      <c r="D12" s="39"/>
      <c r="E12" s="39"/>
      <c r="F12" s="39"/>
    </row>
    <row r="13" spans="1:10" s="40" customFormat="1" x14ac:dyDescent="0.25">
      <c r="A13" s="45" t="s">
        <v>71</v>
      </c>
      <c r="B13" s="45"/>
      <c r="C13" s="39"/>
      <c r="D13" s="39"/>
      <c r="E13" s="39"/>
      <c r="F13" s="39"/>
    </row>
    <row r="14" spans="1:10" s="40" customFormat="1" x14ac:dyDescent="0.25">
      <c r="A14" s="45" t="s">
        <v>72</v>
      </c>
      <c r="B14" s="45"/>
      <c r="C14" s="39"/>
      <c r="D14" s="39"/>
      <c r="E14" s="39"/>
      <c r="F14" s="39"/>
    </row>
    <row r="15" spans="1:10" s="40" customFormat="1" x14ac:dyDescent="0.25">
      <c r="A15" s="45" t="s">
        <v>73</v>
      </c>
      <c r="B15" s="45"/>
      <c r="C15" s="39"/>
      <c r="D15" s="39"/>
      <c r="E15" s="39"/>
      <c r="F15" s="39"/>
    </row>
    <row r="16" spans="1:10" s="40" customFormat="1" x14ac:dyDescent="0.25">
      <c r="A16" s="45" t="s">
        <v>74</v>
      </c>
      <c r="B16" s="45"/>
      <c r="C16" s="46"/>
      <c r="D16" s="46"/>
      <c r="E16" s="46"/>
      <c r="F16" s="46"/>
    </row>
    <row r="17" spans="1:6" s="40" customFormat="1" ht="25.5" x14ac:dyDescent="0.25">
      <c r="A17" s="45" t="s">
        <v>75</v>
      </c>
      <c r="B17" s="45"/>
      <c r="C17" s="46"/>
      <c r="D17" s="46"/>
      <c r="E17" s="46"/>
      <c r="F17" s="46"/>
    </row>
    <row r="18" spans="1:6" ht="25.5" x14ac:dyDescent="0.25">
      <c r="A18" s="44" t="s">
        <v>76</v>
      </c>
      <c r="B18" s="44"/>
      <c r="C18" s="47"/>
      <c r="D18" s="47"/>
      <c r="E18" s="47"/>
      <c r="F18" s="47"/>
    </row>
    <row r="19" spans="1:6" s="40" customFormat="1" x14ac:dyDescent="0.25">
      <c r="A19" s="45" t="s">
        <v>77</v>
      </c>
      <c r="B19" s="45"/>
      <c r="C19" s="46"/>
      <c r="D19" s="46"/>
      <c r="E19" s="46"/>
      <c r="F19" s="46"/>
    </row>
    <row r="20" spans="1:6" s="40" customFormat="1" x14ac:dyDescent="0.25">
      <c r="A20" s="45" t="s">
        <v>78</v>
      </c>
      <c r="B20" s="45"/>
      <c r="C20" s="46"/>
      <c r="D20" s="46"/>
      <c r="E20" s="46"/>
      <c r="F20" s="46"/>
    </row>
    <row r="21" spans="1:6" s="40" customFormat="1" x14ac:dyDescent="0.25">
      <c r="A21" s="45" t="s">
        <v>79</v>
      </c>
      <c r="B21" s="45"/>
      <c r="C21" s="46"/>
      <c r="D21" s="46"/>
      <c r="E21" s="46"/>
      <c r="F21" s="46"/>
    </row>
    <row r="22" spans="1:6" s="40" customFormat="1" x14ac:dyDescent="0.25">
      <c r="A22" s="45" t="s">
        <v>80</v>
      </c>
      <c r="B22" s="45"/>
      <c r="C22" s="46"/>
      <c r="D22" s="46"/>
      <c r="E22" s="46"/>
      <c r="F22" s="46"/>
    </row>
    <row r="23" spans="1:6" s="40" customFormat="1" ht="25.5" x14ac:dyDescent="0.25">
      <c r="A23" s="45" t="s">
        <v>81</v>
      </c>
      <c r="B23" s="45"/>
      <c r="C23" s="46"/>
      <c r="D23" s="46"/>
      <c r="E23" s="46"/>
      <c r="F23" s="46"/>
    </row>
    <row r="24" spans="1:6" s="40" customFormat="1" ht="25.5" x14ac:dyDescent="0.25">
      <c r="A24" s="45" t="s">
        <v>82</v>
      </c>
      <c r="B24" s="45"/>
      <c r="C24" s="46"/>
      <c r="D24" s="46"/>
      <c r="E24" s="46"/>
      <c r="F24" s="46"/>
    </row>
    <row r="25" spans="1:6" x14ac:dyDescent="0.25">
      <c r="A25" s="44" t="s">
        <v>83</v>
      </c>
      <c r="B25" s="44"/>
      <c r="C25" s="47"/>
      <c r="D25" s="47"/>
      <c r="E25" s="47"/>
      <c r="F25" s="47"/>
    </row>
    <row r="26" spans="1:6" s="40" customFormat="1" x14ac:dyDescent="0.25">
      <c r="A26" s="45" t="s">
        <v>84</v>
      </c>
      <c r="B26" s="45"/>
      <c r="C26" s="46"/>
      <c r="D26" s="46"/>
      <c r="E26" s="46"/>
      <c r="F26" s="46"/>
    </row>
    <row r="27" spans="1:6" s="40" customFormat="1" x14ac:dyDescent="0.25">
      <c r="A27" s="45" t="s">
        <v>85</v>
      </c>
      <c r="B27" s="45"/>
      <c r="C27" s="46"/>
      <c r="D27" s="46"/>
      <c r="E27" s="46"/>
      <c r="F27" s="46"/>
    </row>
    <row r="28" spans="1:6" s="40" customFormat="1" x14ac:dyDescent="0.25">
      <c r="A28" s="45" t="s">
        <v>86</v>
      </c>
      <c r="B28" s="45"/>
      <c r="C28" s="46"/>
      <c r="D28" s="46"/>
      <c r="E28" s="46"/>
      <c r="F28" s="46"/>
    </row>
    <row r="29" spans="1:6" s="40" customFormat="1" x14ac:dyDescent="0.25">
      <c r="A29" s="45" t="s">
        <v>87</v>
      </c>
      <c r="B29" s="45"/>
      <c r="C29" s="46"/>
      <c r="D29" s="46"/>
      <c r="E29" s="46"/>
      <c r="F29" s="46"/>
    </row>
    <row r="30" spans="1:6" s="40" customFormat="1" x14ac:dyDescent="0.25">
      <c r="A30" s="45" t="s">
        <v>88</v>
      </c>
      <c r="B30" s="45"/>
      <c r="C30" s="46"/>
      <c r="D30" s="46"/>
      <c r="E30" s="46"/>
      <c r="F30" s="46"/>
    </row>
    <row r="31" spans="1:6" s="40" customFormat="1" ht="25.5" x14ac:dyDescent="0.25">
      <c r="A31" s="45" t="s">
        <v>89</v>
      </c>
      <c r="B31" s="45"/>
      <c r="C31" s="46"/>
      <c r="D31" s="46"/>
      <c r="E31" s="46"/>
      <c r="F31" s="46"/>
    </row>
    <row r="32" spans="1:6" x14ac:dyDescent="0.25">
      <c r="A32" s="44" t="s">
        <v>90</v>
      </c>
      <c r="B32" s="44"/>
      <c r="C32" s="47"/>
      <c r="D32" s="47"/>
      <c r="E32" s="47"/>
      <c r="F32" s="47"/>
    </row>
    <row r="33" spans="1:6" s="40" customFormat="1" x14ac:dyDescent="0.25">
      <c r="A33" s="45" t="s">
        <v>91</v>
      </c>
      <c r="B33" s="45"/>
      <c r="C33" s="46"/>
      <c r="D33" s="46"/>
      <c r="E33" s="46"/>
      <c r="F33" s="46"/>
    </row>
    <row r="34" spans="1:6" s="40" customFormat="1" x14ac:dyDescent="0.25">
      <c r="A34" s="45" t="s">
        <v>92</v>
      </c>
      <c r="B34" s="45"/>
      <c r="C34" s="46"/>
      <c r="D34" s="46"/>
      <c r="E34" s="46"/>
      <c r="F34" s="46"/>
    </row>
    <row r="35" spans="1:6" s="40" customFormat="1" x14ac:dyDescent="0.25">
      <c r="A35" s="45" t="s">
        <v>93</v>
      </c>
      <c r="B35" s="45"/>
      <c r="C35" s="46"/>
      <c r="D35" s="46"/>
      <c r="E35" s="46"/>
      <c r="F35" s="46"/>
    </row>
    <row r="36" spans="1:6" s="40" customFormat="1" x14ac:dyDescent="0.25">
      <c r="A36" s="45" t="s">
        <v>94</v>
      </c>
      <c r="B36" s="45"/>
      <c r="C36" s="46"/>
      <c r="D36" s="46"/>
      <c r="E36" s="46"/>
      <c r="F36" s="46"/>
    </row>
    <row r="37" spans="1:6" s="40" customFormat="1" ht="25.5" x14ac:dyDescent="0.25">
      <c r="A37" s="45" t="s">
        <v>95</v>
      </c>
      <c r="B37" s="45"/>
      <c r="C37" s="46"/>
      <c r="D37" s="46"/>
      <c r="E37" s="46"/>
      <c r="F37" s="46"/>
    </row>
    <row r="38" spans="1:6" s="40" customFormat="1" ht="25.5" x14ac:dyDescent="0.25">
      <c r="A38" s="45" t="s">
        <v>96</v>
      </c>
      <c r="B38" s="45"/>
      <c r="C38" s="46"/>
      <c r="D38" s="46"/>
      <c r="E38" s="46"/>
      <c r="F38" s="46"/>
    </row>
    <row r="39" spans="1:6" x14ac:dyDescent="0.25">
      <c r="A39" s="44" t="s">
        <v>97</v>
      </c>
      <c r="B39" s="44"/>
      <c r="C39" s="47"/>
      <c r="D39" s="47"/>
      <c r="E39" s="47"/>
      <c r="F39" s="47"/>
    </row>
    <row r="40" spans="1:6" s="40" customFormat="1" x14ac:dyDescent="0.25">
      <c r="A40" s="45" t="s">
        <v>98</v>
      </c>
      <c r="B40" s="77">
        <v>1933530.37</v>
      </c>
      <c r="C40" s="78">
        <v>2283788.7999999998</v>
      </c>
      <c r="D40" s="78">
        <v>2427553.7400000002</v>
      </c>
      <c r="E40" s="78">
        <f>D40/B40*100</f>
        <v>125.55032895604326</v>
      </c>
      <c r="F40" s="78">
        <f>D40/C40*100</f>
        <v>106.29501904904694</v>
      </c>
    </row>
    <row r="41" spans="1:6" s="40" customFormat="1" x14ac:dyDescent="0.25">
      <c r="A41" s="45" t="s">
        <v>99</v>
      </c>
      <c r="B41" s="45"/>
      <c r="C41" s="46"/>
      <c r="D41" s="46"/>
      <c r="E41" s="46"/>
      <c r="F41" s="46"/>
    </row>
    <row r="42" spans="1:6" s="40" customFormat="1" ht="25.5" x14ac:dyDescent="0.25">
      <c r="A42" s="45" t="s">
        <v>100</v>
      </c>
      <c r="B42" s="45"/>
      <c r="C42" s="46"/>
      <c r="D42" s="46"/>
      <c r="E42" s="46"/>
      <c r="F42" s="46"/>
    </row>
    <row r="43" spans="1:6" s="40" customFormat="1" x14ac:dyDescent="0.25">
      <c r="A43" s="45" t="s">
        <v>101</v>
      </c>
      <c r="B43" s="45"/>
      <c r="C43" s="46"/>
      <c r="D43" s="46"/>
      <c r="E43" s="46"/>
      <c r="F43" s="46"/>
    </row>
    <row r="44" spans="1:6" s="40" customFormat="1" ht="25.5" x14ac:dyDescent="0.25">
      <c r="A44" s="45" t="s">
        <v>102</v>
      </c>
      <c r="B44" s="45"/>
      <c r="C44" s="46"/>
      <c r="D44" s="46"/>
      <c r="E44" s="46"/>
      <c r="F44" s="46"/>
    </row>
    <row r="45" spans="1:6" s="40" customFormat="1" x14ac:dyDescent="0.25">
      <c r="A45" s="45" t="s">
        <v>103</v>
      </c>
      <c r="B45" s="45"/>
      <c r="C45" s="46"/>
      <c r="D45" s="46"/>
      <c r="E45" s="46"/>
      <c r="F45" s="46"/>
    </row>
    <row r="46" spans="1:6" s="40" customFormat="1" x14ac:dyDescent="0.25">
      <c r="A46" s="45" t="s">
        <v>104</v>
      </c>
      <c r="B46" s="45"/>
      <c r="C46" s="46"/>
      <c r="D46" s="46"/>
      <c r="E46" s="46"/>
      <c r="F46" s="46"/>
    </row>
    <row r="47" spans="1:6" s="40" customFormat="1" ht="25.5" x14ac:dyDescent="0.25">
      <c r="A47" s="45" t="s">
        <v>105</v>
      </c>
      <c r="B47" s="45"/>
      <c r="C47" s="46"/>
      <c r="D47" s="46"/>
      <c r="E47" s="46"/>
      <c r="F47" s="46"/>
    </row>
    <row r="48" spans="1:6" x14ac:dyDescent="0.25">
      <c r="A48" s="44" t="s">
        <v>106</v>
      </c>
      <c r="B48" s="44"/>
      <c r="C48" s="47"/>
      <c r="D48" s="47"/>
      <c r="E48" s="47"/>
      <c r="F48" s="47"/>
    </row>
    <row r="49" spans="1:6" s="40" customFormat="1" x14ac:dyDescent="0.25">
      <c r="A49" s="45" t="s">
        <v>107</v>
      </c>
      <c r="B49" s="45"/>
      <c r="C49" s="46"/>
      <c r="D49" s="46"/>
      <c r="E49" s="46"/>
      <c r="F49" s="46"/>
    </row>
    <row r="50" spans="1:6" s="40" customFormat="1" x14ac:dyDescent="0.25">
      <c r="A50" s="45" t="s">
        <v>108</v>
      </c>
      <c r="B50" s="45"/>
      <c r="C50" s="46"/>
      <c r="D50" s="46"/>
      <c r="E50" s="46"/>
      <c r="F50" s="46"/>
    </row>
    <row r="51" spans="1:6" s="40" customFormat="1" x14ac:dyDescent="0.25">
      <c r="A51" s="45" t="s">
        <v>109</v>
      </c>
      <c r="B51" s="45"/>
      <c r="C51" s="46"/>
      <c r="D51" s="46"/>
      <c r="E51" s="46"/>
      <c r="F51" s="46"/>
    </row>
    <row r="52" spans="1:6" s="40" customFormat="1" x14ac:dyDescent="0.25">
      <c r="A52" s="45" t="s">
        <v>110</v>
      </c>
      <c r="B52" s="45"/>
      <c r="C52" s="46"/>
      <c r="D52" s="46"/>
      <c r="E52" s="46"/>
      <c r="F52" s="46"/>
    </row>
    <row r="53" spans="1:6" s="40" customFormat="1" x14ac:dyDescent="0.25">
      <c r="A53" s="45" t="s">
        <v>111</v>
      </c>
      <c r="B53" s="45"/>
      <c r="C53" s="46"/>
      <c r="D53" s="46"/>
      <c r="E53" s="46"/>
      <c r="F53" s="46"/>
    </row>
    <row r="54" spans="1:6" s="40" customFormat="1" x14ac:dyDescent="0.25">
      <c r="A54" s="45" t="s">
        <v>112</v>
      </c>
      <c r="B54" s="45"/>
      <c r="C54" s="46"/>
      <c r="D54" s="46"/>
      <c r="E54" s="46"/>
      <c r="F54" s="46"/>
    </row>
    <row r="55" spans="1:6" s="40" customFormat="1" ht="38.25" x14ac:dyDescent="0.25">
      <c r="A55" s="45" t="s">
        <v>113</v>
      </c>
      <c r="B55" s="45"/>
      <c r="C55" s="46"/>
      <c r="D55" s="46"/>
      <c r="E55" s="46"/>
      <c r="F55" s="46"/>
    </row>
    <row r="56" spans="1:6" s="40" customFormat="1" x14ac:dyDescent="0.25">
      <c r="A56" s="45" t="s">
        <v>114</v>
      </c>
      <c r="B56" s="45"/>
      <c r="C56" s="46"/>
      <c r="D56" s="46"/>
      <c r="E56" s="46"/>
      <c r="F56" s="46"/>
    </row>
    <row r="57" spans="1:6" s="40" customFormat="1" ht="25.5" x14ac:dyDescent="0.25">
      <c r="A57" s="45" t="s">
        <v>115</v>
      </c>
      <c r="B57" s="45"/>
      <c r="C57" s="46"/>
      <c r="D57" s="46"/>
      <c r="E57" s="46"/>
      <c r="F57" s="46"/>
    </row>
    <row r="58" spans="1:6" x14ac:dyDescent="0.25">
      <c r="A58" s="48" t="s">
        <v>38</v>
      </c>
      <c r="B58" s="48"/>
      <c r="C58" s="46"/>
      <c r="D58" s="46"/>
      <c r="E58" s="46"/>
      <c r="F58" s="46"/>
    </row>
  </sheetData>
  <mergeCells count="4">
    <mergeCell ref="A7:F7"/>
    <mergeCell ref="A5:F5"/>
    <mergeCell ref="A3:F3"/>
    <mergeCell ref="A1:J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workbookViewId="0">
      <selection activeCell="G8" sqref="G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1" bestFit="1" customWidth="1"/>
    <col min="5" max="5" width="24.5703125" customWidth="1"/>
    <col min="6" max="6" width="25.28515625" customWidth="1"/>
    <col min="7" max="7" width="24.28515625" customWidth="1"/>
    <col min="8" max="8" width="23.42578125" customWidth="1"/>
    <col min="9" max="9" width="21.5703125" customWidth="1"/>
  </cols>
  <sheetData>
    <row r="1" spans="1:10" ht="42" customHeight="1" x14ac:dyDescent="0.25">
      <c r="A1" s="176" t="s">
        <v>199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18" customHeight="1" x14ac:dyDescent="0.25">
      <c r="A2" s="4"/>
      <c r="B2" s="4"/>
      <c r="C2" s="4"/>
      <c r="D2" s="4"/>
      <c r="E2" s="22"/>
      <c r="F2" s="4"/>
      <c r="G2" s="4"/>
      <c r="H2" s="4"/>
      <c r="I2" s="4"/>
    </row>
    <row r="3" spans="1:10" ht="15.75" customHeight="1" x14ac:dyDescent="0.25">
      <c r="A3" s="176" t="s">
        <v>28</v>
      </c>
      <c r="B3" s="176"/>
      <c r="C3" s="176"/>
      <c r="D3" s="176"/>
      <c r="E3" s="176"/>
      <c r="F3" s="176"/>
      <c r="G3" s="176"/>
      <c r="H3" s="176"/>
      <c r="I3" s="176"/>
    </row>
    <row r="4" spans="1:10" ht="18" x14ac:dyDescent="0.25">
      <c r="A4" s="4"/>
      <c r="B4" s="4"/>
      <c r="C4" s="4"/>
      <c r="D4" s="4"/>
      <c r="E4" s="22"/>
      <c r="F4" s="4"/>
      <c r="G4" s="4"/>
      <c r="H4" s="5"/>
      <c r="I4" s="5"/>
    </row>
    <row r="5" spans="1:10" ht="18" customHeight="1" x14ac:dyDescent="0.25">
      <c r="A5" s="176" t="s">
        <v>24</v>
      </c>
      <c r="B5" s="176"/>
      <c r="C5" s="176"/>
      <c r="D5" s="176"/>
      <c r="E5" s="176"/>
      <c r="F5" s="176"/>
      <c r="G5" s="176"/>
      <c r="H5" s="176"/>
      <c r="I5" s="176"/>
    </row>
    <row r="6" spans="1:10" ht="18" x14ac:dyDescent="0.25">
      <c r="A6" s="4"/>
      <c r="B6" s="4"/>
      <c r="C6" s="4"/>
      <c r="D6" s="4"/>
      <c r="E6" s="22"/>
      <c r="F6" s="4"/>
      <c r="G6" s="4"/>
      <c r="H6" s="5"/>
      <c r="I6" s="5"/>
    </row>
    <row r="7" spans="1:10" ht="25.5" x14ac:dyDescent="0.25">
      <c r="A7" s="18" t="s">
        <v>9</v>
      </c>
      <c r="B7" s="17" t="s">
        <v>10</v>
      </c>
      <c r="C7" s="17" t="s">
        <v>11</v>
      </c>
      <c r="D7" s="17" t="s">
        <v>41</v>
      </c>
      <c r="E7" s="18" t="s">
        <v>196</v>
      </c>
      <c r="F7" s="18" t="s">
        <v>195</v>
      </c>
      <c r="G7" s="18" t="s">
        <v>198</v>
      </c>
      <c r="H7" s="18" t="s">
        <v>194</v>
      </c>
      <c r="I7" s="18" t="s">
        <v>194</v>
      </c>
    </row>
    <row r="8" spans="1:10" ht="25.5" x14ac:dyDescent="0.25">
      <c r="A8" s="9">
        <v>8</v>
      </c>
      <c r="B8" s="9"/>
      <c r="C8" s="9"/>
      <c r="D8" s="9" t="s">
        <v>25</v>
      </c>
      <c r="E8" s="9"/>
      <c r="F8" s="8"/>
      <c r="G8" s="8"/>
      <c r="H8" s="8"/>
      <c r="I8" s="8"/>
    </row>
    <row r="9" spans="1:10" s="41" customFormat="1" ht="25.5" x14ac:dyDescent="0.25">
      <c r="A9" s="14"/>
      <c r="B9" s="14">
        <v>81</v>
      </c>
      <c r="C9" s="14"/>
      <c r="D9" s="14" t="s">
        <v>68</v>
      </c>
      <c r="E9" s="14"/>
      <c r="F9" s="8"/>
      <c r="G9" s="8"/>
      <c r="H9" s="8"/>
      <c r="I9" s="8"/>
    </row>
    <row r="10" spans="1:10" x14ac:dyDescent="0.25">
      <c r="A10" s="9"/>
      <c r="B10" s="9"/>
      <c r="C10" s="16" t="s">
        <v>49</v>
      </c>
      <c r="D10" s="16" t="s">
        <v>50</v>
      </c>
      <c r="E10" s="16"/>
      <c r="F10" s="8"/>
      <c r="G10" s="8"/>
      <c r="H10" s="8"/>
      <c r="I10" s="8"/>
    </row>
    <row r="11" spans="1:10" x14ac:dyDescent="0.25">
      <c r="A11" s="9"/>
      <c r="B11" s="25" t="s">
        <v>38</v>
      </c>
      <c r="C11" s="16"/>
      <c r="D11" s="16"/>
      <c r="E11" s="16"/>
      <c r="F11" s="8"/>
      <c r="G11" s="8"/>
      <c r="H11" s="8"/>
      <c r="I11" s="8"/>
    </row>
    <row r="12" spans="1:10" x14ac:dyDescent="0.25">
      <c r="A12" s="9"/>
      <c r="B12" s="14">
        <v>84</v>
      </c>
      <c r="C12" s="14"/>
      <c r="D12" s="14" t="s">
        <v>32</v>
      </c>
      <c r="E12" s="14"/>
      <c r="F12" s="8"/>
      <c r="G12" s="8"/>
      <c r="H12" s="8"/>
      <c r="I12" s="8"/>
    </row>
    <row r="13" spans="1:10" ht="25.5" x14ac:dyDescent="0.25">
      <c r="A13" s="10"/>
      <c r="B13" s="10"/>
      <c r="C13" s="11" t="s">
        <v>66</v>
      </c>
      <c r="D13" s="15" t="s">
        <v>67</v>
      </c>
      <c r="E13" s="15"/>
      <c r="F13" s="8"/>
      <c r="G13" s="8"/>
      <c r="H13" s="8"/>
      <c r="I13" s="8"/>
    </row>
    <row r="14" spans="1:10" ht="25.5" x14ac:dyDescent="0.25">
      <c r="A14" s="12">
        <v>5</v>
      </c>
      <c r="B14" s="13"/>
      <c r="C14" s="13"/>
      <c r="D14" s="23" t="s">
        <v>26</v>
      </c>
      <c r="E14" s="23"/>
      <c r="F14" s="8"/>
      <c r="G14" s="8"/>
      <c r="H14" s="8"/>
      <c r="I14" s="8"/>
    </row>
    <row r="15" spans="1:10" ht="25.5" x14ac:dyDescent="0.25">
      <c r="A15" s="14"/>
      <c r="B15" s="14">
        <v>54</v>
      </c>
      <c r="C15" s="14"/>
      <c r="D15" s="24" t="s">
        <v>33</v>
      </c>
      <c r="E15" s="24"/>
      <c r="F15" s="8"/>
      <c r="G15" s="8"/>
      <c r="H15" s="8"/>
      <c r="I15" s="8"/>
    </row>
    <row r="16" spans="1:10" x14ac:dyDescent="0.25">
      <c r="A16" s="10"/>
      <c r="B16" s="10"/>
      <c r="C16" s="11" t="s">
        <v>55</v>
      </c>
      <c r="D16" s="11" t="s">
        <v>13</v>
      </c>
      <c r="E16" s="11"/>
      <c r="F16" s="8"/>
      <c r="G16" s="8"/>
      <c r="H16" s="8"/>
      <c r="I16" s="8"/>
    </row>
    <row r="17" spans="1:9" x14ac:dyDescent="0.25">
      <c r="A17" s="10"/>
      <c r="B17" s="10"/>
      <c r="C17" s="16" t="s">
        <v>49</v>
      </c>
      <c r="D17" s="16" t="s">
        <v>50</v>
      </c>
      <c r="E17" s="16"/>
      <c r="F17" s="8"/>
      <c r="G17" s="8"/>
      <c r="H17" s="8"/>
      <c r="I17" s="8"/>
    </row>
    <row r="18" spans="1:9" x14ac:dyDescent="0.25">
      <c r="A18" s="14"/>
      <c r="B18" s="14"/>
      <c r="C18" s="11" t="s">
        <v>60</v>
      </c>
      <c r="D18" s="11" t="s">
        <v>61</v>
      </c>
      <c r="E18" s="11"/>
      <c r="F18" s="8"/>
      <c r="G18" s="8"/>
      <c r="H18" s="8"/>
      <c r="I18" s="8"/>
    </row>
    <row r="19" spans="1:9" ht="25.5" x14ac:dyDescent="0.25">
      <c r="A19" s="10"/>
      <c r="B19" s="10"/>
      <c r="C19" s="11" t="s">
        <v>46</v>
      </c>
      <c r="D19" s="15" t="s">
        <v>47</v>
      </c>
      <c r="E19" s="15"/>
      <c r="F19" s="8"/>
      <c r="G19" s="8"/>
      <c r="H19" s="8"/>
      <c r="I19" s="8"/>
    </row>
    <row r="20" spans="1:9" x14ac:dyDescent="0.25">
      <c r="A20" s="10"/>
      <c r="B20" s="25"/>
      <c r="C20" s="11" t="s">
        <v>58</v>
      </c>
      <c r="D20" s="11" t="s">
        <v>59</v>
      </c>
      <c r="E20" s="11"/>
      <c r="F20" s="8"/>
      <c r="G20" s="8"/>
      <c r="H20" s="8"/>
      <c r="I20" s="8"/>
    </row>
    <row r="21" spans="1:9" x14ac:dyDescent="0.25">
      <c r="A21" s="10"/>
      <c r="B21" s="10"/>
      <c r="C21" s="11" t="s">
        <v>42</v>
      </c>
      <c r="D21" s="11" t="s">
        <v>43</v>
      </c>
      <c r="E21" s="11"/>
      <c r="F21" s="8"/>
      <c r="G21" s="8"/>
      <c r="H21" s="8"/>
      <c r="I21" s="8"/>
    </row>
    <row r="22" spans="1:9" x14ac:dyDescent="0.25">
      <c r="A22" s="10"/>
      <c r="B22" s="25"/>
      <c r="C22" s="11" t="s">
        <v>44</v>
      </c>
      <c r="D22" s="11" t="s">
        <v>45</v>
      </c>
      <c r="E22" s="11"/>
      <c r="F22" s="8"/>
      <c r="G22" s="8"/>
      <c r="H22" s="8"/>
      <c r="I22" s="8"/>
    </row>
    <row r="23" spans="1:9" s="40" customFormat="1" x14ac:dyDescent="0.25">
      <c r="A23" s="11"/>
      <c r="B23" s="16"/>
      <c r="C23" s="16" t="s">
        <v>53</v>
      </c>
      <c r="D23" s="16" t="s">
        <v>54</v>
      </c>
      <c r="E23" s="16"/>
      <c r="F23" s="39"/>
      <c r="G23" s="39"/>
      <c r="H23" s="39"/>
      <c r="I23" s="39"/>
    </row>
    <row r="24" spans="1:9" x14ac:dyDescent="0.25">
      <c r="A24" s="14"/>
      <c r="B24" s="14"/>
      <c r="C24" s="11" t="s">
        <v>56</v>
      </c>
      <c r="D24" s="11" t="s">
        <v>57</v>
      </c>
      <c r="E24" s="11"/>
      <c r="F24" s="8"/>
      <c r="G24" s="8"/>
      <c r="H24" s="8"/>
      <c r="I24" s="8"/>
    </row>
  </sheetData>
  <mergeCells count="3">
    <mergeCell ref="A5:I5"/>
    <mergeCell ref="A3:I3"/>
    <mergeCell ref="A1:J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72"/>
  <sheetViews>
    <sheetView tabSelected="1" topLeftCell="A156" workbookViewId="0">
      <selection activeCell="M169" sqref="M16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23.85546875" customWidth="1"/>
    <col min="6" max="7" width="25.28515625" customWidth="1"/>
    <col min="8" max="8" width="24.140625" customWidth="1"/>
    <col min="9" max="9" width="23.5703125" customWidth="1"/>
  </cols>
  <sheetData>
    <row r="1" spans="1:13" ht="42" customHeight="1" x14ac:dyDescent="0.25">
      <c r="A1" s="176" t="s">
        <v>197</v>
      </c>
      <c r="B1" s="176"/>
      <c r="C1" s="176"/>
      <c r="D1" s="176"/>
      <c r="E1" s="176"/>
      <c r="F1" s="176"/>
      <c r="G1" s="176"/>
      <c r="H1" s="176"/>
      <c r="I1" s="176"/>
    </row>
    <row r="2" spans="1:13" ht="18" x14ac:dyDescent="0.25">
      <c r="A2" s="4"/>
      <c r="B2" s="4"/>
      <c r="C2" s="4"/>
      <c r="D2" s="4"/>
      <c r="E2" s="22"/>
      <c r="F2" s="4"/>
      <c r="G2" s="4"/>
      <c r="H2" s="22"/>
      <c r="I2" s="22"/>
    </row>
    <row r="3" spans="1:13" ht="18" customHeight="1" x14ac:dyDescent="0.25">
      <c r="A3" s="176" t="s">
        <v>27</v>
      </c>
      <c r="B3" s="176"/>
      <c r="C3" s="176"/>
      <c r="D3" s="176"/>
      <c r="E3" s="176"/>
      <c r="F3" s="176"/>
      <c r="G3" s="176"/>
      <c r="H3" s="176"/>
      <c r="I3" s="176"/>
    </row>
    <row r="4" spans="1:13" ht="18" x14ac:dyDescent="0.25">
      <c r="A4" s="4"/>
      <c r="B4" s="4"/>
      <c r="C4" s="4"/>
      <c r="D4" s="4"/>
      <c r="E4" s="22"/>
      <c r="F4" s="4"/>
      <c r="G4" s="4"/>
      <c r="H4" s="22"/>
      <c r="I4" s="22"/>
    </row>
    <row r="5" spans="1:13" ht="25.5" x14ac:dyDescent="0.25">
      <c r="A5" s="192" t="s">
        <v>29</v>
      </c>
      <c r="B5" s="193"/>
      <c r="C5" s="194"/>
      <c r="D5" s="17" t="s">
        <v>30</v>
      </c>
      <c r="E5" s="18" t="s">
        <v>196</v>
      </c>
      <c r="F5" s="18" t="s">
        <v>195</v>
      </c>
      <c r="G5" s="128" t="s">
        <v>198</v>
      </c>
      <c r="H5" s="18" t="s">
        <v>194</v>
      </c>
      <c r="I5" s="18" t="s">
        <v>194</v>
      </c>
    </row>
    <row r="6" spans="1:13" ht="25.5" x14ac:dyDescent="0.25">
      <c r="A6" s="186" t="s">
        <v>134</v>
      </c>
      <c r="B6" s="187"/>
      <c r="C6" s="188"/>
      <c r="D6" s="84" t="s">
        <v>135</v>
      </c>
      <c r="E6" s="85">
        <f>E7+E11+E15+E19+E24+E42+E50+E54+E61+E65+E87+E74+E100+E107</f>
        <v>246568.55</v>
      </c>
      <c r="F6" s="85">
        <f>F7+F11+F15+F19+F24+F42+F50+F54+F61+F65+F87+F74+F100+F107+F46</f>
        <v>351654.23</v>
      </c>
      <c r="G6" s="139">
        <f>G7+G11+G15+G19+G42+G46+G50+G24+G54+G61+G87+G74+G100+G107+G65</f>
        <v>319345.20999999996</v>
      </c>
      <c r="H6" s="85">
        <f>G6/E6*100</f>
        <v>129.5157918558551</v>
      </c>
      <c r="I6" s="85">
        <f>G6/F6*100</f>
        <v>90.812276024662069</v>
      </c>
      <c r="K6" t="s">
        <v>131</v>
      </c>
    </row>
    <row r="7" spans="1:13" ht="27.75" customHeight="1" x14ac:dyDescent="0.25">
      <c r="A7" s="189" t="s">
        <v>136</v>
      </c>
      <c r="B7" s="190"/>
      <c r="C7" s="191"/>
      <c r="D7" s="86" t="s">
        <v>137</v>
      </c>
      <c r="E7" s="87">
        <f t="shared" ref="E7:G9" si="0">E8</f>
        <v>0</v>
      </c>
      <c r="F7" s="135">
        <f t="shared" si="0"/>
        <v>26250</v>
      </c>
      <c r="G7" s="135">
        <f t="shared" si="0"/>
        <v>26250</v>
      </c>
      <c r="H7" s="87" t="e">
        <f t="shared" ref="H7:H73" si="1">G7/E7*100</f>
        <v>#DIV/0!</v>
      </c>
      <c r="I7" s="87">
        <f t="shared" ref="I7:I73" si="2">G7/F7*100</f>
        <v>100</v>
      </c>
      <c r="L7" s="95"/>
      <c r="M7" s="95"/>
    </row>
    <row r="8" spans="1:13" x14ac:dyDescent="0.25">
      <c r="A8" s="180" t="s">
        <v>138</v>
      </c>
      <c r="B8" s="181"/>
      <c r="C8" s="182"/>
      <c r="D8" s="88" t="s">
        <v>139</v>
      </c>
      <c r="E8" s="89">
        <f t="shared" si="0"/>
        <v>0</v>
      </c>
      <c r="F8" s="136">
        <f t="shared" si="0"/>
        <v>26250</v>
      </c>
      <c r="G8" s="136">
        <f t="shared" si="0"/>
        <v>26250</v>
      </c>
      <c r="H8" s="125" t="e">
        <f t="shared" si="1"/>
        <v>#DIV/0!</v>
      </c>
      <c r="I8" s="125">
        <f t="shared" si="2"/>
        <v>100</v>
      </c>
      <c r="L8" s="95"/>
      <c r="M8" s="95"/>
    </row>
    <row r="9" spans="1:13" ht="25.5" x14ac:dyDescent="0.25">
      <c r="A9" s="183">
        <v>4</v>
      </c>
      <c r="B9" s="184"/>
      <c r="C9" s="185"/>
      <c r="D9" s="26" t="s">
        <v>19</v>
      </c>
      <c r="E9" s="83">
        <f t="shared" si="0"/>
        <v>0</v>
      </c>
      <c r="F9" s="137">
        <f t="shared" si="0"/>
        <v>26250</v>
      </c>
      <c r="G9" s="137">
        <f t="shared" si="0"/>
        <v>26250</v>
      </c>
      <c r="H9" s="124" t="e">
        <f t="shared" si="1"/>
        <v>#DIV/0!</v>
      </c>
      <c r="I9" s="124">
        <f t="shared" si="2"/>
        <v>100</v>
      </c>
      <c r="L9" t="s">
        <v>131</v>
      </c>
    </row>
    <row r="10" spans="1:13" ht="25.5" x14ac:dyDescent="0.25">
      <c r="A10" s="183">
        <v>45</v>
      </c>
      <c r="B10" s="184"/>
      <c r="C10" s="185"/>
      <c r="D10" s="26" t="s">
        <v>140</v>
      </c>
      <c r="E10" s="83">
        <v>0</v>
      </c>
      <c r="F10" s="129">
        <v>26250</v>
      </c>
      <c r="G10" s="129">
        <v>26250</v>
      </c>
      <c r="H10" s="124" t="e">
        <f t="shared" si="1"/>
        <v>#DIV/0!</v>
      </c>
      <c r="I10" s="124">
        <f t="shared" si="2"/>
        <v>100</v>
      </c>
    </row>
    <row r="11" spans="1:13" ht="27" customHeight="1" x14ac:dyDescent="0.25">
      <c r="A11" s="189" t="s">
        <v>141</v>
      </c>
      <c r="B11" s="190"/>
      <c r="C11" s="191"/>
      <c r="D11" s="86" t="s">
        <v>142</v>
      </c>
      <c r="E11" s="87">
        <f t="shared" ref="E11:G13" si="3">E12</f>
        <v>1239.7</v>
      </c>
      <c r="F11" s="135">
        <f t="shared" si="3"/>
        <v>2732.31</v>
      </c>
      <c r="G11" s="135">
        <f t="shared" si="3"/>
        <v>1360.06</v>
      </c>
      <c r="H11" s="87">
        <f t="shared" si="1"/>
        <v>109.70880051625393</v>
      </c>
      <c r="I11" s="87">
        <f t="shared" si="2"/>
        <v>49.776928679395823</v>
      </c>
    </row>
    <row r="12" spans="1:13" ht="14.25" customHeight="1" x14ac:dyDescent="0.25">
      <c r="A12" s="180" t="s">
        <v>143</v>
      </c>
      <c r="B12" s="181"/>
      <c r="C12" s="182"/>
      <c r="D12" s="88" t="s">
        <v>144</v>
      </c>
      <c r="E12" s="89">
        <f t="shared" si="3"/>
        <v>1239.7</v>
      </c>
      <c r="F12" s="136">
        <f t="shared" si="3"/>
        <v>2732.31</v>
      </c>
      <c r="G12" s="136">
        <f t="shared" si="3"/>
        <v>1360.06</v>
      </c>
      <c r="H12" s="125">
        <f t="shared" si="1"/>
        <v>109.70880051625393</v>
      </c>
      <c r="I12" s="125">
        <f t="shared" si="2"/>
        <v>49.776928679395823</v>
      </c>
    </row>
    <row r="13" spans="1:13" ht="15" customHeight="1" x14ac:dyDescent="0.25">
      <c r="A13" s="183">
        <v>3</v>
      </c>
      <c r="B13" s="184"/>
      <c r="C13" s="185"/>
      <c r="D13" s="79" t="s">
        <v>17</v>
      </c>
      <c r="E13" s="83">
        <f t="shared" si="3"/>
        <v>1239.7</v>
      </c>
      <c r="F13" s="137">
        <f t="shared" si="3"/>
        <v>2732.31</v>
      </c>
      <c r="G13" s="137">
        <f t="shared" si="3"/>
        <v>1360.06</v>
      </c>
      <c r="H13" s="124">
        <f t="shared" si="1"/>
        <v>109.70880051625393</v>
      </c>
      <c r="I13" s="124">
        <f t="shared" si="2"/>
        <v>49.776928679395823</v>
      </c>
    </row>
    <row r="14" spans="1:13" x14ac:dyDescent="0.25">
      <c r="A14" s="183">
        <v>32</v>
      </c>
      <c r="B14" s="184"/>
      <c r="C14" s="185"/>
      <c r="D14" s="79" t="s">
        <v>31</v>
      </c>
      <c r="E14" s="83">
        <v>1239.7</v>
      </c>
      <c r="F14" s="129">
        <v>2732.31</v>
      </c>
      <c r="G14" s="129">
        <v>1360.06</v>
      </c>
      <c r="H14" s="124">
        <f t="shared" si="1"/>
        <v>109.70880051625393</v>
      </c>
      <c r="I14" s="124">
        <f t="shared" si="2"/>
        <v>49.776928679395823</v>
      </c>
    </row>
    <row r="15" spans="1:13" ht="30" customHeight="1" x14ac:dyDescent="0.25">
      <c r="A15" s="189" t="s">
        <v>145</v>
      </c>
      <c r="B15" s="190"/>
      <c r="C15" s="191"/>
      <c r="D15" s="86" t="s">
        <v>146</v>
      </c>
      <c r="E15" s="87">
        <f t="shared" ref="E15:G17" si="4">E16</f>
        <v>729.96</v>
      </c>
      <c r="F15" s="135">
        <f t="shared" si="4"/>
        <v>729.97</v>
      </c>
      <c r="G15" s="135">
        <f t="shared" si="4"/>
        <v>729.97</v>
      </c>
      <c r="H15" s="87">
        <f t="shared" si="1"/>
        <v>100.0013699380788</v>
      </c>
      <c r="I15" s="87">
        <f t="shared" si="2"/>
        <v>100</v>
      </c>
    </row>
    <row r="16" spans="1:13" ht="15" customHeight="1" x14ac:dyDescent="0.25">
      <c r="A16" s="180" t="s">
        <v>143</v>
      </c>
      <c r="B16" s="181"/>
      <c r="C16" s="182"/>
      <c r="D16" s="88" t="s">
        <v>144</v>
      </c>
      <c r="E16" s="89">
        <f t="shared" si="4"/>
        <v>729.96</v>
      </c>
      <c r="F16" s="136">
        <f t="shared" si="4"/>
        <v>729.97</v>
      </c>
      <c r="G16" s="136">
        <f t="shared" si="4"/>
        <v>729.97</v>
      </c>
      <c r="H16" s="125">
        <f t="shared" si="1"/>
        <v>100.0013699380788</v>
      </c>
      <c r="I16" s="125">
        <f t="shared" si="2"/>
        <v>100</v>
      </c>
    </row>
    <row r="17" spans="1:9" x14ac:dyDescent="0.25">
      <c r="A17" s="183">
        <v>3</v>
      </c>
      <c r="B17" s="184"/>
      <c r="C17" s="185"/>
      <c r="D17" s="79" t="s">
        <v>17</v>
      </c>
      <c r="E17" s="83">
        <f t="shared" si="4"/>
        <v>729.96</v>
      </c>
      <c r="F17" s="137">
        <f t="shared" si="4"/>
        <v>729.97</v>
      </c>
      <c r="G17" s="137">
        <f t="shared" si="4"/>
        <v>729.97</v>
      </c>
      <c r="H17" s="124">
        <f t="shared" si="1"/>
        <v>100.0013699380788</v>
      </c>
      <c r="I17" s="124">
        <f t="shared" si="2"/>
        <v>100</v>
      </c>
    </row>
    <row r="18" spans="1:9" x14ac:dyDescent="0.25">
      <c r="A18" s="183">
        <v>31</v>
      </c>
      <c r="B18" s="184"/>
      <c r="C18" s="185"/>
      <c r="D18" s="79" t="s">
        <v>18</v>
      </c>
      <c r="E18" s="83">
        <v>729.96</v>
      </c>
      <c r="F18" s="129">
        <v>729.97</v>
      </c>
      <c r="G18" s="129">
        <v>729.97</v>
      </c>
      <c r="H18" s="124">
        <f t="shared" si="1"/>
        <v>100.0013699380788</v>
      </c>
      <c r="I18" s="124">
        <f t="shared" si="2"/>
        <v>100</v>
      </c>
    </row>
    <row r="19" spans="1:9" ht="25.5" x14ac:dyDescent="0.25">
      <c r="A19" s="189" t="s">
        <v>147</v>
      </c>
      <c r="B19" s="190"/>
      <c r="C19" s="191"/>
      <c r="D19" s="86" t="s">
        <v>148</v>
      </c>
      <c r="E19" s="87">
        <f t="shared" ref="E19:G20" si="5">E20</f>
        <v>1958.04</v>
      </c>
      <c r="F19" s="135">
        <f t="shared" si="5"/>
        <v>4381.96</v>
      </c>
      <c r="G19" s="135">
        <f t="shared" si="5"/>
        <v>3537.71</v>
      </c>
      <c r="H19" s="87">
        <f t="shared" si="1"/>
        <v>180.67608424751282</v>
      </c>
      <c r="I19" s="87">
        <f t="shared" si="2"/>
        <v>80.733507380259056</v>
      </c>
    </row>
    <row r="20" spans="1:9" x14ac:dyDescent="0.25">
      <c r="A20" s="180" t="s">
        <v>143</v>
      </c>
      <c r="B20" s="181"/>
      <c r="C20" s="182"/>
      <c r="D20" s="88" t="s">
        <v>149</v>
      </c>
      <c r="E20" s="89">
        <f t="shared" si="5"/>
        <v>1958.04</v>
      </c>
      <c r="F20" s="136">
        <f t="shared" si="5"/>
        <v>4381.96</v>
      </c>
      <c r="G20" s="136">
        <f t="shared" si="5"/>
        <v>3537.71</v>
      </c>
      <c r="H20" s="125">
        <f t="shared" si="1"/>
        <v>180.67608424751282</v>
      </c>
      <c r="I20" s="125">
        <f t="shared" si="2"/>
        <v>80.733507380259056</v>
      </c>
    </row>
    <row r="21" spans="1:9" x14ac:dyDescent="0.25">
      <c r="A21" s="183">
        <v>3</v>
      </c>
      <c r="B21" s="184"/>
      <c r="C21" s="185"/>
      <c r="D21" s="79" t="s">
        <v>17</v>
      </c>
      <c r="E21" s="83">
        <f>E22+E23</f>
        <v>1958.04</v>
      </c>
      <c r="F21" s="137">
        <f>F23+F22</f>
        <v>4381.96</v>
      </c>
      <c r="G21" s="137">
        <f>G22+G23</f>
        <v>3537.71</v>
      </c>
      <c r="H21" s="124">
        <f t="shared" si="1"/>
        <v>180.67608424751282</v>
      </c>
      <c r="I21" s="124">
        <f t="shared" si="2"/>
        <v>80.733507380259056</v>
      </c>
    </row>
    <row r="22" spans="1:9" x14ac:dyDescent="0.25">
      <c r="A22" s="183">
        <v>31</v>
      </c>
      <c r="B22" s="184"/>
      <c r="C22" s="185"/>
      <c r="D22" s="79" t="s">
        <v>18</v>
      </c>
      <c r="E22" s="83">
        <v>1529.04</v>
      </c>
      <c r="F22" s="129">
        <v>2594.56</v>
      </c>
      <c r="G22" s="129">
        <v>2383.38</v>
      </c>
      <c r="H22" s="124">
        <f t="shared" si="1"/>
        <v>155.87427405430861</v>
      </c>
      <c r="I22" s="124">
        <f t="shared" si="2"/>
        <v>91.860662308830783</v>
      </c>
    </row>
    <row r="23" spans="1:9" x14ac:dyDescent="0.25">
      <c r="A23" s="80">
        <v>32</v>
      </c>
      <c r="B23" s="81"/>
      <c r="C23" s="82"/>
      <c r="D23" s="79" t="s">
        <v>31</v>
      </c>
      <c r="E23" s="83">
        <v>429</v>
      </c>
      <c r="F23" s="129">
        <v>1787.4</v>
      </c>
      <c r="G23" s="129">
        <v>1154.33</v>
      </c>
      <c r="H23" s="124">
        <f t="shared" si="1"/>
        <v>269.07459207459203</v>
      </c>
      <c r="I23" s="124">
        <f t="shared" si="2"/>
        <v>64.581515049792998</v>
      </c>
    </row>
    <row r="24" spans="1:9" ht="15" customHeight="1" x14ac:dyDescent="0.25">
      <c r="A24" s="189" t="s">
        <v>151</v>
      </c>
      <c r="B24" s="190"/>
      <c r="C24" s="191"/>
      <c r="D24" s="86" t="s">
        <v>150</v>
      </c>
      <c r="E24" s="87">
        <f>E25+E30+E38</f>
        <v>45992.619999999995</v>
      </c>
      <c r="F24" s="135">
        <f>F25+F30+F38</f>
        <v>95781.72</v>
      </c>
      <c r="G24" s="135">
        <f>G25+G30+G34+G38</f>
        <v>85521.45</v>
      </c>
      <c r="H24" s="87">
        <f t="shared" si="1"/>
        <v>185.94602786273103</v>
      </c>
      <c r="I24" s="87">
        <f t="shared" si="2"/>
        <v>89.287862026282255</v>
      </c>
    </row>
    <row r="25" spans="1:9" ht="15.75" customHeight="1" x14ac:dyDescent="0.25">
      <c r="A25" s="180" t="s">
        <v>143</v>
      </c>
      <c r="B25" s="181"/>
      <c r="C25" s="182"/>
      <c r="D25" s="88" t="s">
        <v>144</v>
      </c>
      <c r="E25" s="89">
        <f>E26</f>
        <v>1570</v>
      </c>
      <c r="F25" s="136">
        <f>F26+F28</f>
        <v>4000</v>
      </c>
      <c r="G25" s="136">
        <f>G26+G28</f>
        <v>3897.24</v>
      </c>
      <c r="H25" s="125">
        <f t="shared" si="1"/>
        <v>248.23184713375795</v>
      </c>
      <c r="I25" s="125">
        <f t="shared" si="2"/>
        <v>97.430999999999983</v>
      </c>
    </row>
    <row r="26" spans="1:9" ht="15" customHeight="1" x14ac:dyDescent="0.25">
      <c r="A26" s="183">
        <v>3</v>
      </c>
      <c r="B26" s="184"/>
      <c r="C26" s="185"/>
      <c r="D26" s="79" t="s">
        <v>17</v>
      </c>
      <c r="E26" s="83">
        <f>E27</f>
        <v>1570</v>
      </c>
      <c r="F26" s="137">
        <f>F27</f>
        <v>3000</v>
      </c>
      <c r="G26" s="137">
        <f>G27</f>
        <v>1575.33</v>
      </c>
      <c r="H26" s="124">
        <f t="shared" si="1"/>
        <v>100.33949044585985</v>
      </c>
      <c r="I26" s="124">
        <f t="shared" si="2"/>
        <v>52.510999999999996</v>
      </c>
    </row>
    <row r="27" spans="1:9" x14ac:dyDescent="0.25">
      <c r="A27" s="183">
        <v>32</v>
      </c>
      <c r="B27" s="184"/>
      <c r="C27" s="185"/>
      <c r="D27" s="79" t="s">
        <v>31</v>
      </c>
      <c r="E27" s="83">
        <v>1570</v>
      </c>
      <c r="F27" s="129">
        <v>3000</v>
      </c>
      <c r="G27" s="129">
        <v>1575.33</v>
      </c>
      <c r="H27" s="124">
        <f t="shared" si="1"/>
        <v>100.33949044585985</v>
      </c>
      <c r="I27" s="124">
        <f t="shared" si="2"/>
        <v>52.510999999999996</v>
      </c>
    </row>
    <row r="28" spans="1:9" ht="25.5" x14ac:dyDescent="0.25">
      <c r="A28" s="183">
        <v>4</v>
      </c>
      <c r="B28" s="184"/>
      <c r="C28" s="185"/>
      <c r="D28" s="79" t="s">
        <v>152</v>
      </c>
      <c r="E28" s="83">
        <f>E29</f>
        <v>0</v>
      </c>
      <c r="F28" s="137">
        <f>F29</f>
        <v>1000</v>
      </c>
      <c r="G28" s="137">
        <f>G29</f>
        <v>2321.91</v>
      </c>
      <c r="H28" s="124" t="e">
        <f t="shared" si="1"/>
        <v>#DIV/0!</v>
      </c>
      <c r="I28" s="124">
        <f t="shared" si="2"/>
        <v>232.191</v>
      </c>
    </row>
    <row r="29" spans="1:9" ht="25.5" x14ac:dyDescent="0.25">
      <c r="A29" s="183">
        <v>42</v>
      </c>
      <c r="B29" s="184"/>
      <c r="C29" s="185"/>
      <c r="D29" s="79" t="s">
        <v>40</v>
      </c>
      <c r="E29" s="83">
        <v>0</v>
      </c>
      <c r="F29" s="129">
        <v>1000</v>
      </c>
      <c r="G29" s="129">
        <v>2321.91</v>
      </c>
      <c r="H29" s="124" t="e">
        <f t="shared" si="1"/>
        <v>#DIV/0!</v>
      </c>
      <c r="I29" s="124">
        <f t="shared" si="2"/>
        <v>232.191</v>
      </c>
    </row>
    <row r="30" spans="1:9" ht="23.25" customHeight="1" x14ac:dyDescent="0.25">
      <c r="A30" s="180" t="s">
        <v>153</v>
      </c>
      <c r="B30" s="181"/>
      <c r="C30" s="182"/>
      <c r="D30" s="88" t="s">
        <v>154</v>
      </c>
      <c r="E30" s="89">
        <f t="shared" ref="E30:G34" si="6">E31</f>
        <v>21007.62</v>
      </c>
      <c r="F30" s="136">
        <f t="shared" si="6"/>
        <v>39857.839999999997</v>
      </c>
      <c r="G30" s="136">
        <f t="shared" si="6"/>
        <v>42145.36</v>
      </c>
      <c r="H30" s="125">
        <f t="shared" si="1"/>
        <v>200.6193942959745</v>
      </c>
      <c r="I30" s="125">
        <f t="shared" si="2"/>
        <v>105.73919710651658</v>
      </c>
    </row>
    <row r="31" spans="1:9" x14ac:dyDescent="0.25">
      <c r="A31" s="183">
        <v>3</v>
      </c>
      <c r="B31" s="184"/>
      <c r="C31" s="185"/>
      <c r="D31" s="82" t="s">
        <v>17</v>
      </c>
      <c r="E31" s="83">
        <f>E33</f>
        <v>21007.62</v>
      </c>
      <c r="F31" s="137">
        <f>F33</f>
        <v>39857.839999999997</v>
      </c>
      <c r="G31" s="137">
        <f>G32+G33</f>
        <v>42145.36</v>
      </c>
      <c r="H31" s="124">
        <f t="shared" si="1"/>
        <v>200.6193942959745</v>
      </c>
      <c r="I31" s="124">
        <f t="shared" si="2"/>
        <v>105.73919710651658</v>
      </c>
    </row>
    <row r="32" spans="1:9" x14ac:dyDescent="0.25">
      <c r="A32" s="146">
        <v>31</v>
      </c>
      <c r="B32" s="147"/>
      <c r="C32" s="148"/>
      <c r="D32" s="148" t="s">
        <v>18</v>
      </c>
      <c r="E32" s="83">
        <v>0</v>
      </c>
      <c r="F32" s="137">
        <v>0</v>
      </c>
      <c r="G32" s="137">
        <v>10288.89</v>
      </c>
      <c r="H32" s="124"/>
      <c r="I32" s="124"/>
    </row>
    <row r="33" spans="1:11" x14ac:dyDescent="0.25">
      <c r="A33" s="183">
        <v>32</v>
      </c>
      <c r="B33" s="184"/>
      <c r="C33" s="185"/>
      <c r="D33" s="82" t="s">
        <v>31</v>
      </c>
      <c r="E33" s="83">
        <v>21007.62</v>
      </c>
      <c r="F33" s="129">
        <v>39857.839999999997</v>
      </c>
      <c r="G33" s="129">
        <v>31856.47</v>
      </c>
      <c r="H33" s="124">
        <f t="shared" si="1"/>
        <v>151.6424516437369</v>
      </c>
      <c r="I33" s="124">
        <f t="shared" si="2"/>
        <v>79.925229264807129</v>
      </c>
    </row>
    <row r="34" spans="1:11" ht="25.5" x14ac:dyDescent="0.25">
      <c r="A34" s="180" t="s">
        <v>202</v>
      </c>
      <c r="B34" s="181"/>
      <c r="C34" s="182"/>
      <c r="D34" s="149" t="s">
        <v>154</v>
      </c>
      <c r="E34" s="89">
        <f t="shared" si="6"/>
        <v>0</v>
      </c>
      <c r="F34" s="136">
        <f t="shared" si="6"/>
        <v>0</v>
      </c>
      <c r="G34" s="136">
        <f t="shared" si="6"/>
        <v>9522.7199999999993</v>
      </c>
      <c r="H34" s="125" t="e">
        <f t="shared" ref="H34:H37" si="7">G34/E34*100</f>
        <v>#DIV/0!</v>
      </c>
      <c r="I34" s="125" t="e">
        <f t="shared" ref="I34:I37" si="8">G34/F34*100</f>
        <v>#DIV/0!</v>
      </c>
    </row>
    <row r="35" spans="1:11" x14ac:dyDescent="0.25">
      <c r="A35" s="183">
        <v>3</v>
      </c>
      <c r="B35" s="184"/>
      <c r="C35" s="185"/>
      <c r="D35" s="148" t="s">
        <v>17</v>
      </c>
      <c r="E35" s="83">
        <f>E37</f>
        <v>0</v>
      </c>
      <c r="F35" s="137">
        <v>0</v>
      </c>
      <c r="G35" s="137">
        <f>G36+G37</f>
        <v>9522.7199999999993</v>
      </c>
      <c r="H35" s="124" t="e">
        <f t="shared" si="7"/>
        <v>#DIV/0!</v>
      </c>
      <c r="I35" s="124" t="e">
        <f t="shared" si="8"/>
        <v>#DIV/0!</v>
      </c>
    </row>
    <row r="36" spans="1:11" x14ac:dyDescent="0.25">
      <c r="A36" s="146">
        <v>31</v>
      </c>
      <c r="B36" s="147"/>
      <c r="C36" s="148"/>
      <c r="D36" s="148" t="s">
        <v>18</v>
      </c>
      <c r="E36" s="83">
        <v>0</v>
      </c>
      <c r="F36" s="137">
        <v>0</v>
      </c>
      <c r="G36" s="137">
        <v>9522.7199999999993</v>
      </c>
      <c r="H36" s="124"/>
      <c r="I36" s="124"/>
    </row>
    <row r="37" spans="1:11" x14ac:dyDescent="0.25">
      <c r="A37" s="183">
        <v>32</v>
      </c>
      <c r="B37" s="184"/>
      <c r="C37" s="185"/>
      <c r="D37" s="148" t="s">
        <v>31</v>
      </c>
      <c r="E37" s="83">
        <v>0</v>
      </c>
      <c r="F37" s="129">
        <v>9522.7199999999993</v>
      </c>
      <c r="G37" s="129">
        <v>0</v>
      </c>
      <c r="H37" s="124" t="e">
        <f t="shared" si="7"/>
        <v>#DIV/0!</v>
      </c>
      <c r="I37" s="124">
        <f t="shared" si="8"/>
        <v>0</v>
      </c>
    </row>
    <row r="38" spans="1:11" ht="23.25" customHeight="1" x14ac:dyDescent="0.25">
      <c r="A38" s="180" t="s">
        <v>155</v>
      </c>
      <c r="B38" s="181"/>
      <c r="C38" s="182"/>
      <c r="D38" s="88" t="s">
        <v>43</v>
      </c>
      <c r="E38" s="89">
        <f>E39</f>
        <v>23415</v>
      </c>
      <c r="F38" s="136">
        <f>F39</f>
        <v>51923.880000000005</v>
      </c>
      <c r="G38" s="136">
        <f>G39</f>
        <v>29956.13</v>
      </c>
      <c r="H38" s="125">
        <f t="shared" si="1"/>
        <v>127.93563954729873</v>
      </c>
      <c r="I38" s="125">
        <f t="shared" si="2"/>
        <v>57.692395098363214</v>
      </c>
    </row>
    <row r="39" spans="1:11" x14ac:dyDescent="0.25">
      <c r="A39" s="183">
        <v>3</v>
      </c>
      <c r="B39" s="184"/>
      <c r="C39" s="185"/>
      <c r="D39" s="82" t="s">
        <v>17</v>
      </c>
      <c r="E39" s="83">
        <f>E40+E41</f>
        <v>23415</v>
      </c>
      <c r="F39" s="137">
        <f>F41+F40</f>
        <v>51923.880000000005</v>
      </c>
      <c r="G39" s="137">
        <f>G40+G41</f>
        <v>29956.13</v>
      </c>
      <c r="H39" s="124">
        <f t="shared" si="1"/>
        <v>127.93563954729873</v>
      </c>
      <c r="I39" s="124">
        <f t="shared" si="2"/>
        <v>57.692395098363214</v>
      </c>
    </row>
    <row r="40" spans="1:11" x14ac:dyDescent="0.25">
      <c r="A40" s="183">
        <v>31</v>
      </c>
      <c r="B40" s="184"/>
      <c r="C40" s="185"/>
      <c r="D40" s="82" t="s">
        <v>18</v>
      </c>
      <c r="E40" s="83">
        <v>22950</v>
      </c>
      <c r="F40" s="129">
        <v>46317.11</v>
      </c>
      <c r="G40" s="129">
        <v>29956.13</v>
      </c>
      <c r="H40" s="124">
        <f t="shared" si="1"/>
        <v>130.52779956427017</v>
      </c>
      <c r="I40" s="124">
        <f t="shared" si="2"/>
        <v>64.676163948916496</v>
      </c>
    </row>
    <row r="41" spans="1:11" x14ac:dyDescent="0.25">
      <c r="A41" s="183">
        <v>32</v>
      </c>
      <c r="B41" s="184"/>
      <c r="C41" s="185"/>
      <c r="D41" s="82" t="s">
        <v>31</v>
      </c>
      <c r="E41" s="83">
        <v>465</v>
      </c>
      <c r="F41" s="138">
        <v>5606.77</v>
      </c>
      <c r="G41" s="138"/>
      <c r="H41" s="124">
        <f t="shared" si="1"/>
        <v>0</v>
      </c>
      <c r="I41" s="124">
        <f t="shared" si="2"/>
        <v>0</v>
      </c>
      <c r="K41" s="95"/>
    </row>
    <row r="42" spans="1:11" ht="25.5" x14ac:dyDescent="0.25">
      <c r="A42" s="186" t="s">
        <v>156</v>
      </c>
      <c r="B42" s="187"/>
      <c r="C42" s="188"/>
      <c r="D42" s="84" t="s">
        <v>157</v>
      </c>
      <c r="E42" s="85">
        <f>E43</f>
        <v>40051.89</v>
      </c>
      <c r="F42" s="139">
        <f t="shared" ref="F42:F63" si="9">F43</f>
        <v>40051.89</v>
      </c>
      <c r="G42" s="139">
        <f t="shared" ref="G42:G63" si="10">G43</f>
        <v>37845.61</v>
      </c>
      <c r="H42" s="85">
        <f t="shared" si="1"/>
        <v>94.49144597171319</v>
      </c>
      <c r="I42" s="85">
        <f t="shared" si="2"/>
        <v>94.49144597171319</v>
      </c>
    </row>
    <row r="43" spans="1:11" ht="25.5" x14ac:dyDescent="0.25">
      <c r="A43" s="180" t="s">
        <v>155</v>
      </c>
      <c r="B43" s="181"/>
      <c r="C43" s="182"/>
      <c r="D43" s="88" t="s">
        <v>43</v>
      </c>
      <c r="E43" s="89">
        <f>E44</f>
        <v>40051.89</v>
      </c>
      <c r="F43" s="136">
        <f t="shared" si="9"/>
        <v>40051.89</v>
      </c>
      <c r="G43" s="136">
        <f t="shared" si="10"/>
        <v>37845.61</v>
      </c>
      <c r="H43" s="125">
        <f t="shared" si="1"/>
        <v>94.49144597171319</v>
      </c>
      <c r="I43" s="125">
        <f t="shared" si="2"/>
        <v>94.49144597171319</v>
      </c>
    </row>
    <row r="44" spans="1:11" ht="25.5" x14ac:dyDescent="0.25">
      <c r="A44" s="183">
        <v>4</v>
      </c>
      <c r="B44" s="184"/>
      <c r="C44" s="185"/>
      <c r="D44" s="79" t="s">
        <v>19</v>
      </c>
      <c r="E44" s="83">
        <f>E45</f>
        <v>40051.89</v>
      </c>
      <c r="F44" s="137">
        <f t="shared" si="9"/>
        <v>40051.89</v>
      </c>
      <c r="G44" s="137">
        <f t="shared" si="10"/>
        <v>37845.61</v>
      </c>
      <c r="H44" s="124">
        <f t="shared" si="1"/>
        <v>94.49144597171319</v>
      </c>
      <c r="I44" s="124">
        <f t="shared" si="2"/>
        <v>94.49144597171319</v>
      </c>
    </row>
    <row r="45" spans="1:11" ht="25.5" x14ac:dyDescent="0.25">
      <c r="A45" s="183">
        <v>42</v>
      </c>
      <c r="B45" s="184"/>
      <c r="C45" s="185"/>
      <c r="D45" s="79" t="s">
        <v>40</v>
      </c>
      <c r="E45" s="83">
        <v>40051.89</v>
      </c>
      <c r="F45" s="129">
        <v>40051.89</v>
      </c>
      <c r="G45" s="129">
        <v>37845.61</v>
      </c>
      <c r="H45" s="124">
        <f t="shared" si="1"/>
        <v>94.49144597171319</v>
      </c>
      <c r="I45" s="124">
        <f t="shared" si="2"/>
        <v>94.49144597171319</v>
      </c>
    </row>
    <row r="46" spans="1:11" x14ac:dyDescent="0.25">
      <c r="A46" s="189" t="s">
        <v>191</v>
      </c>
      <c r="B46" s="190"/>
      <c r="C46" s="191"/>
      <c r="D46" s="101" t="s">
        <v>192</v>
      </c>
      <c r="E46" s="87">
        <f t="shared" ref="E46:G48" si="11">E47</f>
        <v>0</v>
      </c>
      <c r="F46" s="135">
        <f t="shared" si="11"/>
        <v>1328</v>
      </c>
      <c r="G46" s="135">
        <f t="shared" si="11"/>
        <v>1327.98</v>
      </c>
      <c r="H46" s="87" t="e">
        <f>G46/E46*100</f>
        <v>#DIV/0!</v>
      </c>
      <c r="I46" s="87">
        <f>G46/F46*100</f>
        <v>99.998493975903614</v>
      </c>
    </row>
    <row r="47" spans="1:11" x14ac:dyDescent="0.25">
      <c r="A47" s="180" t="s">
        <v>143</v>
      </c>
      <c r="B47" s="181"/>
      <c r="C47" s="182"/>
      <c r="D47" s="100" t="s">
        <v>193</v>
      </c>
      <c r="E47" s="89">
        <f t="shared" si="11"/>
        <v>0</v>
      </c>
      <c r="F47" s="136">
        <f t="shared" si="11"/>
        <v>1328</v>
      </c>
      <c r="G47" s="136">
        <f t="shared" si="11"/>
        <v>1327.98</v>
      </c>
      <c r="H47" s="125" t="e">
        <f>G47/E47*100</f>
        <v>#DIV/0!</v>
      </c>
      <c r="I47" s="125">
        <f>G47/F47*100</f>
        <v>99.998493975903614</v>
      </c>
    </row>
    <row r="48" spans="1:11" x14ac:dyDescent="0.25">
      <c r="A48" s="183">
        <v>3</v>
      </c>
      <c r="B48" s="184"/>
      <c r="C48" s="185"/>
      <c r="D48" s="99" t="s">
        <v>17</v>
      </c>
      <c r="E48" s="83">
        <f t="shared" si="11"/>
        <v>0</v>
      </c>
      <c r="F48" s="137">
        <f t="shared" si="11"/>
        <v>1328</v>
      </c>
      <c r="G48" s="137">
        <f t="shared" si="11"/>
        <v>1327.98</v>
      </c>
      <c r="H48" s="124" t="e">
        <f>G48/E48*100</f>
        <v>#DIV/0!</v>
      </c>
      <c r="I48" s="124">
        <f>G48/F48*100</f>
        <v>99.998493975903614</v>
      </c>
    </row>
    <row r="49" spans="1:9" x14ac:dyDescent="0.25">
      <c r="A49" s="183">
        <v>32</v>
      </c>
      <c r="B49" s="184"/>
      <c r="C49" s="185"/>
      <c r="D49" s="99" t="s">
        <v>31</v>
      </c>
      <c r="E49" s="83">
        <v>0</v>
      </c>
      <c r="F49" s="129">
        <v>1328</v>
      </c>
      <c r="G49" s="129">
        <v>1327.98</v>
      </c>
      <c r="H49" s="124" t="e">
        <f>G49/E49*100</f>
        <v>#DIV/0!</v>
      </c>
      <c r="I49" s="124">
        <f>G49/F49*100</f>
        <v>99.998493975903614</v>
      </c>
    </row>
    <row r="50" spans="1:9" x14ac:dyDescent="0.25">
      <c r="A50" s="186" t="s">
        <v>187</v>
      </c>
      <c r="B50" s="187"/>
      <c r="C50" s="188"/>
      <c r="D50" s="90" t="s">
        <v>188</v>
      </c>
      <c r="E50" s="85">
        <f>E51</f>
        <v>356</v>
      </c>
      <c r="F50" s="139">
        <f t="shared" si="9"/>
        <v>0</v>
      </c>
      <c r="G50" s="139">
        <f t="shared" si="10"/>
        <v>400</v>
      </c>
      <c r="H50" s="85">
        <f t="shared" si="1"/>
        <v>112.35955056179776</v>
      </c>
      <c r="I50" s="85" t="e">
        <f t="shared" si="2"/>
        <v>#DIV/0!</v>
      </c>
    </row>
    <row r="51" spans="1:9" x14ac:dyDescent="0.25">
      <c r="A51" s="180" t="s">
        <v>189</v>
      </c>
      <c r="B51" s="181"/>
      <c r="C51" s="182"/>
      <c r="D51" s="91" t="s">
        <v>129</v>
      </c>
      <c r="E51" s="89">
        <f>E52</f>
        <v>356</v>
      </c>
      <c r="F51" s="136">
        <f t="shared" si="9"/>
        <v>0</v>
      </c>
      <c r="G51" s="136">
        <f t="shared" si="10"/>
        <v>400</v>
      </c>
      <c r="H51" s="125">
        <f t="shared" si="1"/>
        <v>112.35955056179776</v>
      </c>
      <c r="I51" s="125" t="e">
        <f t="shared" si="2"/>
        <v>#DIV/0!</v>
      </c>
    </row>
    <row r="52" spans="1:9" x14ac:dyDescent="0.25">
      <c r="A52" s="183">
        <v>3</v>
      </c>
      <c r="B52" s="184"/>
      <c r="C52" s="185"/>
      <c r="D52" s="94" t="s">
        <v>17</v>
      </c>
      <c r="E52" s="83">
        <f>E53</f>
        <v>356</v>
      </c>
      <c r="F52" s="137">
        <f t="shared" si="9"/>
        <v>0</v>
      </c>
      <c r="G52" s="137">
        <f t="shared" si="10"/>
        <v>400</v>
      </c>
      <c r="H52" s="124">
        <f t="shared" si="1"/>
        <v>112.35955056179776</v>
      </c>
      <c r="I52" s="124" t="e">
        <f t="shared" si="2"/>
        <v>#DIV/0!</v>
      </c>
    </row>
    <row r="53" spans="1:9" x14ac:dyDescent="0.25">
      <c r="A53" s="183">
        <v>32</v>
      </c>
      <c r="B53" s="184"/>
      <c r="C53" s="185"/>
      <c r="D53" s="94" t="s">
        <v>31</v>
      </c>
      <c r="E53" s="83">
        <v>356</v>
      </c>
      <c r="F53" s="129">
        <v>0</v>
      </c>
      <c r="G53" s="129">
        <v>400</v>
      </c>
      <c r="H53" s="124">
        <f t="shared" si="1"/>
        <v>112.35955056179776</v>
      </c>
      <c r="I53" s="124" t="e">
        <f t="shared" si="2"/>
        <v>#DIV/0!</v>
      </c>
    </row>
    <row r="54" spans="1:9" ht="25.5" x14ac:dyDescent="0.25">
      <c r="A54" s="186" t="s">
        <v>158</v>
      </c>
      <c r="B54" s="187"/>
      <c r="C54" s="188"/>
      <c r="D54" s="84" t="s">
        <v>159</v>
      </c>
      <c r="E54" s="85">
        <f>E55+E58</f>
        <v>141901.76999999999</v>
      </c>
      <c r="F54" s="139">
        <f>F55+F58</f>
        <v>165757.16</v>
      </c>
      <c r="G54" s="139">
        <f>G55+G58</f>
        <v>143787.32</v>
      </c>
      <c r="H54" s="85">
        <f t="shared" si="1"/>
        <v>101.3287713042621</v>
      </c>
      <c r="I54" s="85">
        <f t="shared" si="2"/>
        <v>86.745767121010047</v>
      </c>
    </row>
    <row r="55" spans="1:9" ht="25.5" x14ac:dyDescent="0.25">
      <c r="A55" s="180" t="s">
        <v>143</v>
      </c>
      <c r="B55" s="181"/>
      <c r="C55" s="182"/>
      <c r="D55" s="100" t="s">
        <v>43</v>
      </c>
      <c r="E55" s="89">
        <f>E56</f>
        <v>0</v>
      </c>
      <c r="F55" s="136">
        <f t="shared" si="9"/>
        <v>0</v>
      </c>
      <c r="G55" s="136">
        <f t="shared" si="10"/>
        <v>948.85</v>
      </c>
      <c r="H55" s="125" t="e">
        <f t="shared" si="1"/>
        <v>#DIV/0!</v>
      </c>
      <c r="I55" s="125" t="e">
        <f t="shared" si="2"/>
        <v>#DIV/0!</v>
      </c>
    </row>
    <row r="56" spans="1:9" x14ac:dyDescent="0.25">
      <c r="A56" s="183">
        <v>3</v>
      </c>
      <c r="B56" s="184"/>
      <c r="C56" s="185"/>
      <c r="D56" s="99" t="s">
        <v>17</v>
      </c>
      <c r="E56" s="83">
        <f>E57</f>
        <v>0</v>
      </c>
      <c r="F56" s="137">
        <f t="shared" si="9"/>
        <v>0</v>
      </c>
      <c r="G56" s="137">
        <f t="shared" si="10"/>
        <v>948.85</v>
      </c>
      <c r="H56" s="124" t="e">
        <f t="shared" si="1"/>
        <v>#DIV/0!</v>
      </c>
      <c r="I56" s="124" t="e">
        <f t="shared" si="2"/>
        <v>#DIV/0!</v>
      </c>
    </row>
    <row r="57" spans="1:9" x14ac:dyDescent="0.25">
      <c r="A57" s="183">
        <v>32</v>
      </c>
      <c r="B57" s="184"/>
      <c r="C57" s="185"/>
      <c r="D57" s="99" t="s">
        <v>31</v>
      </c>
      <c r="E57" s="83">
        <v>0</v>
      </c>
      <c r="F57" s="129">
        <v>0</v>
      </c>
      <c r="G57" s="129">
        <v>948.85</v>
      </c>
      <c r="H57" s="124" t="e">
        <f t="shared" si="1"/>
        <v>#DIV/0!</v>
      </c>
      <c r="I57" s="124" t="e">
        <f t="shared" si="2"/>
        <v>#DIV/0!</v>
      </c>
    </row>
    <row r="58" spans="1:9" ht="25.5" x14ac:dyDescent="0.25">
      <c r="A58" s="180" t="s">
        <v>155</v>
      </c>
      <c r="B58" s="181"/>
      <c r="C58" s="182"/>
      <c r="D58" s="88" t="s">
        <v>43</v>
      </c>
      <c r="E58" s="89">
        <f>E59</f>
        <v>141901.76999999999</v>
      </c>
      <c r="F58" s="136">
        <f t="shared" si="9"/>
        <v>165757.16</v>
      </c>
      <c r="G58" s="136">
        <f t="shared" si="10"/>
        <v>142838.47</v>
      </c>
      <c r="H58" s="125">
        <f t="shared" si="1"/>
        <v>100.66010452159971</v>
      </c>
      <c r="I58" s="125">
        <f t="shared" si="2"/>
        <v>86.173333326898216</v>
      </c>
    </row>
    <row r="59" spans="1:9" x14ac:dyDescent="0.25">
      <c r="A59" s="183">
        <v>3</v>
      </c>
      <c r="B59" s="184"/>
      <c r="C59" s="185"/>
      <c r="D59" s="82" t="s">
        <v>17</v>
      </c>
      <c r="E59" s="83">
        <f>E60</f>
        <v>141901.76999999999</v>
      </c>
      <c r="F59" s="137">
        <f t="shared" si="9"/>
        <v>165757.16</v>
      </c>
      <c r="G59" s="137">
        <f t="shared" si="10"/>
        <v>142838.47</v>
      </c>
      <c r="H59" s="124">
        <f t="shared" si="1"/>
        <v>100.66010452159971</v>
      </c>
      <c r="I59" s="124">
        <f t="shared" si="2"/>
        <v>86.173333326898216</v>
      </c>
    </row>
    <row r="60" spans="1:9" x14ac:dyDescent="0.25">
      <c r="A60" s="183">
        <v>32</v>
      </c>
      <c r="B60" s="184"/>
      <c r="C60" s="185"/>
      <c r="D60" s="82" t="s">
        <v>31</v>
      </c>
      <c r="E60" s="83">
        <v>141901.76999999999</v>
      </c>
      <c r="F60" s="129">
        <v>165757.16</v>
      </c>
      <c r="G60" s="129">
        <v>142838.47</v>
      </c>
      <c r="H60" s="124">
        <f t="shared" si="1"/>
        <v>100.66010452159971</v>
      </c>
      <c r="I60" s="124">
        <f t="shared" si="2"/>
        <v>86.173333326898216</v>
      </c>
    </row>
    <row r="61" spans="1:9" ht="38.25" x14ac:dyDescent="0.25">
      <c r="A61" s="186" t="s">
        <v>160</v>
      </c>
      <c r="B61" s="187"/>
      <c r="C61" s="188"/>
      <c r="D61" s="84" t="s">
        <v>161</v>
      </c>
      <c r="E61" s="85">
        <f>E62</f>
        <v>1523.47</v>
      </c>
      <c r="F61" s="139">
        <f t="shared" si="9"/>
        <v>1534.5</v>
      </c>
      <c r="G61" s="139">
        <f>G62</f>
        <v>1532.37</v>
      </c>
      <c r="H61" s="85">
        <f t="shared" si="1"/>
        <v>100.58419266542826</v>
      </c>
      <c r="I61" s="85">
        <f t="shared" si="2"/>
        <v>99.861192570869989</v>
      </c>
    </row>
    <row r="62" spans="1:9" ht="25.5" x14ac:dyDescent="0.25">
      <c r="A62" s="180" t="s">
        <v>155</v>
      </c>
      <c r="B62" s="181"/>
      <c r="C62" s="182"/>
      <c r="D62" s="88" t="s">
        <v>43</v>
      </c>
      <c r="E62" s="89">
        <f>E63</f>
        <v>1523.47</v>
      </c>
      <c r="F62" s="136">
        <f t="shared" si="9"/>
        <v>1534.5</v>
      </c>
      <c r="G62" s="136">
        <f t="shared" si="10"/>
        <v>1532.37</v>
      </c>
      <c r="H62" s="125">
        <f t="shared" si="1"/>
        <v>100.58419266542826</v>
      </c>
      <c r="I62" s="125">
        <f t="shared" si="2"/>
        <v>99.861192570869989</v>
      </c>
    </row>
    <row r="63" spans="1:9" x14ac:dyDescent="0.25">
      <c r="A63" s="183">
        <v>3</v>
      </c>
      <c r="B63" s="184"/>
      <c r="C63" s="185"/>
      <c r="D63" s="82" t="s">
        <v>17</v>
      </c>
      <c r="E63" s="83">
        <f>E64</f>
        <v>1523.47</v>
      </c>
      <c r="F63" s="137">
        <f t="shared" si="9"/>
        <v>1534.5</v>
      </c>
      <c r="G63" s="137">
        <f t="shared" si="10"/>
        <v>1532.37</v>
      </c>
      <c r="H63" s="124">
        <f t="shared" si="1"/>
        <v>100.58419266542826</v>
      </c>
      <c r="I63" s="124">
        <f t="shared" si="2"/>
        <v>99.861192570869989</v>
      </c>
    </row>
    <row r="64" spans="1:9" x14ac:dyDescent="0.25">
      <c r="A64" s="183">
        <v>38</v>
      </c>
      <c r="B64" s="184"/>
      <c r="C64" s="185"/>
      <c r="D64" s="82" t="s">
        <v>64</v>
      </c>
      <c r="E64" s="83">
        <v>1523.47</v>
      </c>
      <c r="F64" s="129">
        <v>1534.5</v>
      </c>
      <c r="G64" s="129">
        <v>1532.37</v>
      </c>
      <c r="H64" s="124">
        <f t="shared" si="1"/>
        <v>100.58419266542826</v>
      </c>
      <c r="I64" s="124">
        <f t="shared" si="2"/>
        <v>99.861192570869989</v>
      </c>
    </row>
    <row r="65" spans="1:13" x14ac:dyDescent="0.25">
      <c r="A65" s="186" t="s">
        <v>190</v>
      </c>
      <c r="B65" s="187"/>
      <c r="C65" s="188"/>
      <c r="D65" s="90" t="s">
        <v>162</v>
      </c>
      <c r="E65" s="85">
        <f>E66+E70</f>
        <v>6695.1</v>
      </c>
      <c r="F65" s="139">
        <f>F66+F70</f>
        <v>0</v>
      </c>
      <c r="G65" s="139">
        <f>G66+G70</f>
        <v>0</v>
      </c>
      <c r="H65" s="85">
        <f t="shared" si="1"/>
        <v>0</v>
      </c>
      <c r="I65" s="85" t="e">
        <f t="shared" si="2"/>
        <v>#DIV/0!</v>
      </c>
    </row>
    <row r="66" spans="1:13" x14ac:dyDescent="0.25">
      <c r="A66" s="180" t="s">
        <v>143</v>
      </c>
      <c r="B66" s="181"/>
      <c r="C66" s="182"/>
      <c r="D66" s="91" t="s">
        <v>149</v>
      </c>
      <c r="E66" s="89">
        <f>E67</f>
        <v>1889.1999999999998</v>
      </c>
      <c r="F66" s="136">
        <f>F67</f>
        <v>0</v>
      </c>
      <c r="G66" s="136">
        <f>G67</f>
        <v>0</v>
      </c>
      <c r="H66" s="125">
        <f t="shared" si="1"/>
        <v>0</v>
      </c>
      <c r="I66" s="125" t="e">
        <f t="shared" si="2"/>
        <v>#DIV/0!</v>
      </c>
    </row>
    <row r="67" spans="1:13" x14ac:dyDescent="0.25">
      <c r="A67" s="183">
        <v>3</v>
      </c>
      <c r="B67" s="184"/>
      <c r="C67" s="185"/>
      <c r="D67" s="94" t="s">
        <v>17</v>
      </c>
      <c r="E67" s="83">
        <f>E68+E69</f>
        <v>1889.1999999999998</v>
      </c>
      <c r="F67" s="137">
        <f>F68+F69</f>
        <v>0</v>
      </c>
      <c r="G67" s="137">
        <f>G68+G69</f>
        <v>0</v>
      </c>
      <c r="H67" s="124">
        <f t="shared" si="1"/>
        <v>0</v>
      </c>
      <c r="I67" s="124" t="e">
        <f t="shared" si="2"/>
        <v>#DIV/0!</v>
      </c>
    </row>
    <row r="68" spans="1:13" x14ac:dyDescent="0.25">
      <c r="A68" s="183">
        <v>31</v>
      </c>
      <c r="B68" s="184"/>
      <c r="C68" s="185"/>
      <c r="D68" s="94" t="s">
        <v>18</v>
      </c>
      <c r="E68" s="83">
        <v>1771.36</v>
      </c>
      <c r="F68" s="129">
        <v>0</v>
      </c>
      <c r="G68" s="129">
        <v>0</v>
      </c>
      <c r="H68" s="124">
        <f t="shared" si="1"/>
        <v>0</v>
      </c>
      <c r="I68" s="124" t="e">
        <f t="shared" si="2"/>
        <v>#DIV/0!</v>
      </c>
    </row>
    <row r="69" spans="1:13" x14ac:dyDescent="0.25">
      <c r="A69" s="92">
        <v>32</v>
      </c>
      <c r="B69" s="93"/>
      <c r="C69" s="94"/>
      <c r="D69" s="94" t="s">
        <v>31</v>
      </c>
      <c r="E69" s="83">
        <v>117.84</v>
      </c>
      <c r="F69" s="138">
        <v>0</v>
      </c>
      <c r="G69" s="138">
        <v>0</v>
      </c>
      <c r="H69" s="124">
        <f t="shared" si="1"/>
        <v>0</v>
      </c>
      <c r="I69" s="124" t="e">
        <f t="shared" si="2"/>
        <v>#DIV/0!</v>
      </c>
    </row>
    <row r="70" spans="1:13" x14ac:dyDescent="0.25">
      <c r="A70" s="180" t="s">
        <v>163</v>
      </c>
      <c r="B70" s="181"/>
      <c r="C70" s="182"/>
      <c r="D70" s="91" t="s">
        <v>166</v>
      </c>
      <c r="E70" s="89">
        <f>E71</f>
        <v>4805.9000000000005</v>
      </c>
      <c r="F70" s="136">
        <f>F71</f>
        <v>0</v>
      </c>
      <c r="G70" s="136">
        <f>G71</f>
        <v>0</v>
      </c>
      <c r="H70" s="125">
        <f t="shared" si="1"/>
        <v>0</v>
      </c>
      <c r="I70" s="125" t="e">
        <f t="shared" si="2"/>
        <v>#DIV/0!</v>
      </c>
    </row>
    <row r="71" spans="1:13" x14ac:dyDescent="0.25">
      <c r="A71" s="183">
        <v>3</v>
      </c>
      <c r="B71" s="184"/>
      <c r="C71" s="185"/>
      <c r="D71" s="94" t="s">
        <v>17</v>
      </c>
      <c r="E71" s="83">
        <f>E72+E73</f>
        <v>4805.9000000000005</v>
      </c>
      <c r="F71" s="137">
        <f>F72+F73</f>
        <v>0</v>
      </c>
      <c r="G71" s="137">
        <f>G72+G73</f>
        <v>0</v>
      </c>
      <c r="H71" s="124">
        <f t="shared" si="1"/>
        <v>0</v>
      </c>
      <c r="I71" s="124" t="e">
        <f t="shared" si="2"/>
        <v>#DIV/0!</v>
      </c>
    </row>
    <row r="72" spans="1:13" x14ac:dyDescent="0.25">
      <c r="A72" s="183">
        <v>31</v>
      </c>
      <c r="B72" s="184"/>
      <c r="C72" s="185"/>
      <c r="D72" s="94" t="s">
        <v>18</v>
      </c>
      <c r="E72" s="83">
        <v>4355.8100000000004</v>
      </c>
      <c r="F72" s="129">
        <v>0</v>
      </c>
      <c r="G72" s="129">
        <v>0</v>
      </c>
      <c r="H72" s="124">
        <f t="shared" si="1"/>
        <v>0</v>
      </c>
      <c r="I72" s="124" t="e">
        <f t="shared" si="2"/>
        <v>#DIV/0!</v>
      </c>
    </row>
    <row r="73" spans="1:13" x14ac:dyDescent="0.25">
      <c r="A73" s="92">
        <v>32</v>
      </c>
      <c r="B73" s="93"/>
      <c r="C73" s="94"/>
      <c r="D73" s="94" t="s">
        <v>31</v>
      </c>
      <c r="E73" s="83">
        <v>450.09</v>
      </c>
      <c r="F73" s="138">
        <v>0</v>
      </c>
      <c r="G73" s="138">
        <v>0</v>
      </c>
      <c r="H73" s="124">
        <f t="shared" si="1"/>
        <v>0</v>
      </c>
      <c r="I73" s="124" t="e">
        <f t="shared" si="2"/>
        <v>#DIV/0!</v>
      </c>
    </row>
    <row r="74" spans="1:13" ht="25.5" customHeight="1" x14ac:dyDescent="0.25">
      <c r="A74" s="186" t="s">
        <v>164</v>
      </c>
      <c r="B74" s="187"/>
      <c r="C74" s="188"/>
      <c r="D74" s="84" t="s">
        <v>165</v>
      </c>
      <c r="E74" s="85">
        <f>E75+E79</f>
        <v>3465.54</v>
      </c>
      <c r="F74" s="139">
        <f>F75+F79</f>
        <v>9532.16</v>
      </c>
      <c r="G74" s="139">
        <f>G75+G79+G83</f>
        <v>8473.36</v>
      </c>
      <c r="H74" s="85">
        <f t="shared" ref="H74:H164" si="12">G74/E74*100</f>
        <v>244.50330972950826</v>
      </c>
      <c r="I74" s="85">
        <f t="shared" ref="I74:I164" si="13">G74/F74*100</f>
        <v>88.892339196992083</v>
      </c>
    </row>
    <row r="75" spans="1:13" ht="25.5" customHeight="1" x14ac:dyDescent="0.25">
      <c r="A75" s="180" t="s">
        <v>143</v>
      </c>
      <c r="B75" s="181"/>
      <c r="C75" s="182"/>
      <c r="D75" s="88" t="s">
        <v>149</v>
      </c>
      <c r="E75" s="89">
        <f>E76</f>
        <v>1430.58</v>
      </c>
      <c r="F75" s="136">
        <f>F76</f>
        <v>3934.88</v>
      </c>
      <c r="G75" s="136">
        <f>G76</f>
        <v>3497.81</v>
      </c>
      <c r="H75" s="125">
        <f t="shared" si="12"/>
        <v>244.50292888199195</v>
      </c>
      <c r="I75" s="125">
        <f t="shared" si="13"/>
        <v>88.892418574391087</v>
      </c>
    </row>
    <row r="76" spans="1:13" x14ac:dyDescent="0.25">
      <c r="A76" s="183">
        <v>3</v>
      </c>
      <c r="B76" s="184"/>
      <c r="C76" s="185"/>
      <c r="D76" s="82" t="s">
        <v>17</v>
      </c>
      <c r="E76" s="83">
        <f>E77</f>
        <v>1430.58</v>
      </c>
      <c r="F76" s="137">
        <f>F78+F77</f>
        <v>3934.88</v>
      </c>
      <c r="G76" s="137">
        <f>G77+G78</f>
        <v>3497.81</v>
      </c>
      <c r="H76" s="124">
        <f t="shared" si="12"/>
        <v>244.50292888199195</v>
      </c>
      <c r="I76" s="124">
        <f t="shared" si="13"/>
        <v>88.892418574391087</v>
      </c>
    </row>
    <row r="77" spans="1:13" x14ac:dyDescent="0.25">
      <c r="A77" s="183">
        <v>31</v>
      </c>
      <c r="B77" s="184"/>
      <c r="C77" s="185"/>
      <c r="D77" s="82" t="s">
        <v>18</v>
      </c>
      <c r="E77" s="83">
        <v>1430.58</v>
      </c>
      <c r="F77" s="129">
        <v>3934.88</v>
      </c>
      <c r="G77" s="129">
        <v>3497.81</v>
      </c>
      <c r="H77" s="124">
        <f t="shared" si="12"/>
        <v>244.50292888199195</v>
      </c>
      <c r="I77" s="124">
        <f t="shared" si="13"/>
        <v>88.892418574391087</v>
      </c>
      <c r="M77" t="s">
        <v>131</v>
      </c>
    </row>
    <row r="78" spans="1:13" x14ac:dyDescent="0.25">
      <c r="A78" s="80">
        <v>32</v>
      </c>
      <c r="B78" s="81"/>
      <c r="C78" s="82"/>
      <c r="D78" s="82" t="s">
        <v>31</v>
      </c>
      <c r="E78" s="83">
        <v>0</v>
      </c>
      <c r="F78" s="129">
        <v>0</v>
      </c>
      <c r="G78" s="129">
        <v>0</v>
      </c>
      <c r="H78" s="124" t="e">
        <f t="shared" si="12"/>
        <v>#DIV/0!</v>
      </c>
      <c r="I78" s="124" t="e">
        <f t="shared" si="13"/>
        <v>#DIV/0!</v>
      </c>
    </row>
    <row r="79" spans="1:13" x14ac:dyDescent="0.25">
      <c r="A79" s="180" t="s">
        <v>163</v>
      </c>
      <c r="B79" s="181"/>
      <c r="C79" s="182"/>
      <c r="D79" s="88" t="s">
        <v>166</v>
      </c>
      <c r="E79" s="89">
        <f>E80</f>
        <v>2034.96</v>
      </c>
      <c r="F79" s="136">
        <f>F80</f>
        <v>5597.28</v>
      </c>
      <c r="G79" s="136">
        <f>G80</f>
        <v>2923.06</v>
      </c>
      <c r="H79" s="125">
        <f t="shared" si="12"/>
        <v>143.6421354719503</v>
      </c>
      <c r="I79" s="125">
        <f t="shared" si="13"/>
        <v>52.222865391761722</v>
      </c>
    </row>
    <row r="80" spans="1:13" x14ac:dyDescent="0.25">
      <c r="A80" s="183">
        <v>3</v>
      </c>
      <c r="B80" s="184"/>
      <c r="C80" s="185"/>
      <c r="D80" s="82" t="s">
        <v>17</v>
      </c>
      <c r="E80" s="83">
        <f>E81</f>
        <v>2034.96</v>
      </c>
      <c r="F80" s="137">
        <f>F81+F82</f>
        <v>5597.28</v>
      </c>
      <c r="G80" s="137">
        <f>G81+G82</f>
        <v>2923.06</v>
      </c>
      <c r="H80" s="124">
        <f t="shared" si="12"/>
        <v>143.6421354719503</v>
      </c>
      <c r="I80" s="124">
        <f t="shared" si="13"/>
        <v>52.222865391761722</v>
      </c>
    </row>
    <row r="81" spans="1:9" x14ac:dyDescent="0.25">
      <c r="A81" s="183">
        <v>31</v>
      </c>
      <c r="B81" s="184"/>
      <c r="C81" s="185"/>
      <c r="D81" s="82" t="s">
        <v>18</v>
      </c>
      <c r="E81" s="83">
        <v>2034.96</v>
      </c>
      <c r="F81" s="129">
        <v>5597.28</v>
      </c>
      <c r="G81" s="129">
        <v>2923.06</v>
      </c>
      <c r="H81" s="124">
        <f t="shared" si="12"/>
        <v>143.6421354719503</v>
      </c>
      <c r="I81" s="124">
        <f t="shared" si="13"/>
        <v>52.222865391761722</v>
      </c>
    </row>
    <row r="82" spans="1:9" ht="14.25" customHeight="1" x14ac:dyDescent="0.25">
      <c r="A82" s="80">
        <v>32</v>
      </c>
      <c r="B82" s="81"/>
      <c r="C82" s="82"/>
      <c r="D82" s="82" t="s">
        <v>31</v>
      </c>
      <c r="E82" s="83">
        <v>0</v>
      </c>
      <c r="F82" s="138">
        <v>0</v>
      </c>
      <c r="G82" s="138">
        <v>0</v>
      </c>
      <c r="H82" s="124" t="e">
        <f t="shared" si="12"/>
        <v>#DIV/0!</v>
      </c>
      <c r="I82" s="124" t="e">
        <f t="shared" si="13"/>
        <v>#DIV/0!</v>
      </c>
    </row>
    <row r="83" spans="1:9" ht="15" customHeight="1" x14ac:dyDescent="0.25">
      <c r="A83" s="180" t="s">
        <v>203</v>
      </c>
      <c r="B83" s="181"/>
      <c r="C83" s="182"/>
      <c r="D83" s="149" t="s">
        <v>166</v>
      </c>
      <c r="E83" s="89">
        <f>E84</f>
        <v>2034.96</v>
      </c>
      <c r="F83" s="136">
        <f>F84</f>
        <v>5597.28</v>
      </c>
      <c r="G83" s="136">
        <f>G84</f>
        <v>2052.4899999999998</v>
      </c>
      <c r="H83" s="125">
        <f t="shared" ref="H83:H86" si="14">G83/E83*100</f>
        <v>100.86144199394582</v>
      </c>
      <c r="I83" s="125">
        <f t="shared" ref="I83:I86" si="15">G83/F83*100</f>
        <v>36.669418003030039</v>
      </c>
    </row>
    <row r="84" spans="1:9" x14ac:dyDescent="0.25">
      <c r="A84" s="183">
        <v>3</v>
      </c>
      <c r="B84" s="184"/>
      <c r="C84" s="185"/>
      <c r="D84" s="148" t="s">
        <v>17</v>
      </c>
      <c r="E84" s="83">
        <f>E85</f>
        <v>2034.96</v>
      </c>
      <c r="F84" s="137">
        <f>F85+F86</f>
        <v>5597.28</v>
      </c>
      <c r="G84" s="137">
        <f>G85+G86</f>
        <v>2052.4899999999998</v>
      </c>
      <c r="H84" s="124">
        <f t="shared" si="14"/>
        <v>100.86144199394582</v>
      </c>
      <c r="I84" s="124">
        <f t="shared" si="15"/>
        <v>36.669418003030039</v>
      </c>
    </row>
    <row r="85" spans="1:9" x14ac:dyDescent="0.25">
      <c r="A85" s="183">
        <v>31</v>
      </c>
      <c r="B85" s="184"/>
      <c r="C85" s="185"/>
      <c r="D85" s="148" t="s">
        <v>18</v>
      </c>
      <c r="E85" s="83">
        <v>2034.96</v>
      </c>
      <c r="F85" s="129">
        <v>5597.28</v>
      </c>
      <c r="G85" s="129">
        <v>2052.4899999999998</v>
      </c>
      <c r="H85" s="124">
        <f t="shared" si="14"/>
        <v>100.86144199394582</v>
      </c>
      <c r="I85" s="124">
        <f t="shared" si="15"/>
        <v>36.669418003030039</v>
      </c>
    </row>
    <row r="86" spans="1:9" x14ac:dyDescent="0.25">
      <c r="A86" s="146">
        <v>32</v>
      </c>
      <c r="B86" s="147"/>
      <c r="C86" s="148"/>
      <c r="D86" s="148" t="s">
        <v>31</v>
      </c>
      <c r="E86" s="83">
        <v>0</v>
      </c>
      <c r="F86" s="138">
        <v>0</v>
      </c>
      <c r="G86" s="138"/>
      <c r="H86" s="124" t="e">
        <f t="shared" si="14"/>
        <v>#DIV/0!</v>
      </c>
      <c r="I86" s="124" t="e">
        <f t="shared" si="15"/>
        <v>#DIV/0!</v>
      </c>
    </row>
    <row r="87" spans="1:9" ht="25.5" x14ac:dyDescent="0.25">
      <c r="A87" s="186" t="s">
        <v>167</v>
      </c>
      <c r="B87" s="187"/>
      <c r="C87" s="188"/>
      <c r="D87" s="84" t="s">
        <v>204</v>
      </c>
      <c r="E87" s="85">
        <f>E88+E92+E96</f>
        <v>0</v>
      </c>
      <c r="F87" s="85">
        <f>F88+F92+F96</f>
        <v>3574.56</v>
      </c>
      <c r="G87" s="139">
        <f>G88+G92+G96</f>
        <v>8579.3799999999992</v>
      </c>
      <c r="H87" s="85" t="e">
        <f>H88+H92+H96</f>
        <v>#DIV/0!</v>
      </c>
      <c r="I87" s="85">
        <f>I88+I92+I96</f>
        <v>734.03590434189402</v>
      </c>
    </row>
    <row r="88" spans="1:9" x14ac:dyDescent="0.25">
      <c r="A88" s="180" t="s">
        <v>143</v>
      </c>
      <c r="B88" s="181"/>
      <c r="C88" s="182"/>
      <c r="D88" s="88" t="s">
        <v>149</v>
      </c>
      <c r="E88" s="89">
        <f t="shared" ref="E88:F89" si="16">E89</f>
        <v>0</v>
      </c>
      <c r="F88" s="136">
        <f t="shared" si="16"/>
        <v>1787.28</v>
      </c>
      <c r="G88" s="136">
        <f>G89</f>
        <v>4039.5</v>
      </c>
      <c r="H88" s="125" t="e">
        <f>G88/E88*100</f>
        <v>#DIV/0!</v>
      </c>
      <c r="I88" s="125">
        <f>G88/F88*100</f>
        <v>226.01383107291525</v>
      </c>
    </row>
    <row r="89" spans="1:9" x14ac:dyDescent="0.25">
      <c r="A89" s="183">
        <v>3</v>
      </c>
      <c r="B89" s="184"/>
      <c r="C89" s="185"/>
      <c r="D89" s="82" t="s">
        <v>17</v>
      </c>
      <c r="E89" s="83">
        <f t="shared" si="16"/>
        <v>0</v>
      </c>
      <c r="F89" s="137">
        <f t="shared" si="16"/>
        <v>1787.28</v>
      </c>
      <c r="G89" s="137">
        <f>G90+G91</f>
        <v>4039.5</v>
      </c>
      <c r="H89" s="124" t="e">
        <f>G89/E89*100</f>
        <v>#DIV/0!</v>
      </c>
      <c r="I89" s="124">
        <f>G89/F89*100</f>
        <v>226.01383107291525</v>
      </c>
    </row>
    <row r="90" spans="1:9" x14ac:dyDescent="0.25">
      <c r="A90" s="183">
        <v>31</v>
      </c>
      <c r="B90" s="184"/>
      <c r="C90" s="185"/>
      <c r="D90" s="82" t="s">
        <v>18</v>
      </c>
      <c r="E90" s="83">
        <v>0</v>
      </c>
      <c r="F90" s="129">
        <v>1787.28</v>
      </c>
      <c r="G90" s="129">
        <v>3963.52</v>
      </c>
      <c r="H90" s="124" t="e">
        <f>G90/E90*100</f>
        <v>#DIV/0!</v>
      </c>
      <c r="I90" s="124">
        <f>G90/F90*100</f>
        <v>221.76267848350565</v>
      </c>
    </row>
    <row r="91" spans="1:9" x14ac:dyDescent="0.25">
      <c r="A91" s="151">
        <v>32</v>
      </c>
      <c r="B91" s="152"/>
      <c r="C91" s="153"/>
      <c r="D91" s="153" t="s">
        <v>31</v>
      </c>
      <c r="E91" s="83">
        <v>0</v>
      </c>
      <c r="F91" s="138">
        <v>0</v>
      </c>
      <c r="G91" s="138">
        <v>75.98</v>
      </c>
      <c r="H91" s="124" t="e">
        <f t="shared" ref="H91:H95" si="17">G91/E91*100</f>
        <v>#DIV/0!</v>
      </c>
      <c r="I91" s="124" t="e">
        <f t="shared" ref="I91:I96" si="18">G91/F91*100</f>
        <v>#DIV/0!</v>
      </c>
    </row>
    <row r="92" spans="1:9" x14ac:dyDescent="0.25">
      <c r="A92" s="180" t="s">
        <v>189</v>
      </c>
      <c r="B92" s="181"/>
      <c r="C92" s="182"/>
      <c r="D92" s="142" t="s">
        <v>149</v>
      </c>
      <c r="E92" s="150">
        <f>E94+E93</f>
        <v>0</v>
      </c>
      <c r="F92" s="150">
        <f>F93</f>
        <v>268.08999999999997</v>
      </c>
      <c r="G92" s="198">
        <f>G93</f>
        <v>680.98</v>
      </c>
      <c r="H92" s="124" t="e">
        <f t="shared" si="17"/>
        <v>#DIV/0!</v>
      </c>
      <c r="I92" s="124">
        <f t="shared" si="18"/>
        <v>254.01171248461344</v>
      </c>
    </row>
    <row r="93" spans="1:9" x14ac:dyDescent="0.25">
      <c r="A93" s="143">
        <v>3</v>
      </c>
      <c r="B93" s="144"/>
      <c r="C93" s="145"/>
      <c r="D93" s="145" t="s">
        <v>17</v>
      </c>
      <c r="E93" s="83">
        <v>0</v>
      </c>
      <c r="F93" s="138">
        <f>F94</f>
        <v>268.08999999999997</v>
      </c>
      <c r="G93" s="138">
        <f>G94+G95</f>
        <v>680.98</v>
      </c>
      <c r="H93" s="124" t="e">
        <f t="shared" si="17"/>
        <v>#DIV/0!</v>
      </c>
      <c r="I93" s="124">
        <f t="shared" si="18"/>
        <v>254.01171248461344</v>
      </c>
    </row>
    <row r="94" spans="1:9" x14ac:dyDescent="0.25">
      <c r="A94" s="143">
        <v>31</v>
      </c>
      <c r="B94" s="144"/>
      <c r="C94" s="145"/>
      <c r="D94" s="145" t="s">
        <v>18</v>
      </c>
      <c r="E94" s="83">
        <v>0</v>
      </c>
      <c r="F94" s="138">
        <v>268.08999999999997</v>
      </c>
      <c r="G94" s="138">
        <v>667.63</v>
      </c>
      <c r="H94" s="124" t="e">
        <f t="shared" si="17"/>
        <v>#DIV/0!</v>
      </c>
      <c r="I94" s="124">
        <f t="shared" si="18"/>
        <v>249.03204147860794</v>
      </c>
    </row>
    <row r="95" spans="1:9" x14ac:dyDescent="0.25">
      <c r="A95" s="151">
        <v>32</v>
      </c>
      <c r="B95" s="152"/>
      <c r="C95" s="153"/>
      <c r="D95" s="153" t="s">
        <v>31</v>
      </c>
      <c r="E95" s="83">
        <v>0</v>
      </c>
      <c r="F95" s="138">
        <v>0</v>
      </c>
      <c r="G95" s="138">
        <v>13.35</v>
      </c>
      <c r="H95" s="124" t="e">
        <f t="shared" si="17"/>
        <v>#DIV/0!</v>
      </c>
      <c r="I95" s="124" t="e">
        <f t="shared" si="18"/>
        <v>#DIV/0!</v>
      </c>
    </row>
    <row r="96" spans="1:9" x14ac:dyDescent="0.25">
      <c r="A96" s="180" t="s">
        <v>163</v>
      </c>
      <c r="B96" s="181"/>
      <c r="C96" s="182"/>
      <c r="D96" s="88" t="s">
        <v>166</v>
      </c>
      <c r="E96" s="89">
        <f>E98</f>
        <v>0</v>
      </c>
      <c r="F96" s="136">
        <f>F98</f>
        <v>1519.19</v>
      </c>
      <c r="G96" s="136">
        <f>G99+G98</f>
        <v>3858.9</v>
      </c>
      <c r="H96" s="125" t="e">
        <f>G96/E96*100</f>
        <v>#DIV/0!</v>
      </c>
      <c r="I96" s="124">
        <f t="shared" si="18"/>
        <v>254.01036078436533</v>
      </c>
    </row>
    <row r="97" spans="1:9" x14ac:dyDescent="0.25">
      <c r="A97" s="159">
        <v>3</v>
      </c>
      <c r="B97" s="158"/>
      <c r="C97" s="155"/>
      <c r="D97" s="148" t="s">
        <v>17</v>
      </c>
      <c r="E97" s="156">
        <f>E98+E99</f>
        <v>0</v>
      </c>
      <c r="F97" s="157">
        <f>F98+F99</f>
        <v>1519.19</v>
      </c>
      <c r="G97" s="157">
        <f>G98+G99</f>
        <v>3858.9</v>
      </c>
      <c r="H97" s="125" t="e">
        <f>G97/E97*100</f>
        <v>#DIV/0!</v>
      </c>
      <c r="I97" s="125">
        <f>G97/F97*100</f>
        <v>254.01036078436533</v>
      </c>
    </row>
    <row r="98" spans="1:9" x14ac:dyDescent="0.25">
      <c r="A98" s="183">
        <v>31</v>
      </c>
      <c r="B98" s="184"/>
      <c r="C98" s="185"/>
      <c r="D98" s="148" t="s">
        <v>18</v>
      </c>
      <c r="E98" s="83">
        <f t="shared" ref="E98:F98" si="19">E99</f>
        <v>0</v>
      </c>
      <c r="F98" s="137">
        <v>1519.19</v>
      </c>
      <c r="G98" s="137">
        <v>3783.23</v>
      </c>
      <c r="H98" s="124" t="e">
        <f>G98/E98*100</f>
        <v>#DIV/0!</v>
      </c>
      <c r="I98" s="124">
        <f>G98/F98*100</f>
        <v>249.02941699194966</v>
      </c>
    </row>
    <row r="99" spans="1:9" x14ac:dyDescent="0.25">
      <c r="A99" s="183">
        <v>32</v>
      </c>
      <c r="B99" s="184"/>
      <c r="C99" s="185"/>
      <c r="D99" s="148" t="s">
        <v>31</v>
      </c>
      <c r="E99" s="83">
        <v>0</v>
      </c>
      <c r="F99" s="129">
        <v>0</v>
      </c>
      <c r="G99" s="129">
        <v>75.67</v>
      </c>
      <c r="H99" s="124" t="e">
        <f>G99/E99*100</f>
        <v>#DIV/0!</v>
      </c>
      <c r="I99" s="124" t="e">
        <f>G99/F99*100</f>
        <v>#DIV/0!</v>
      </c>
    </row>
    <row r="100" spans="1:9" x14ac:dyDescent="0.25">
      <c r="A100" s="186" t="s">
        <v>167</v>
      </c>
      <c r="B100" s="187"/>
      <c r="C100" s="188"/>
      <c r="D100" s="84" t="s">
        <v>172</v>
      </c>
      <c r="E100" s="85">
        <f>E101</f>
        <v>0</v>
      </c>
      <c r="F100" s="139">
        <f t="shared" ref="F100:G109" si="20">F101</f>
        <v>0</v>
      </c>
      <c r="G100" s="139">
        <f>G101+G104</f>
        <v>0</v>
      </c>
      <c r="H100" s="85" t="e">
        <f t="shared" si="12"/>
        <v>#DIV/0!</v>
      </c>
      <c r="I100" s="85" t="e">
        <f t="shared" si="13"/>
        <v>#DIV/0!</v>
      </c>
    </row>
    <row r="101" spans="1:9" ht="25.5" x14ac:dyDescent="0.25">
      <c r="A101" s="180" t="s">
        <v>173</v>
      </c>
      <c r="B101" s="181"/>
      <c r="C101" s="182"/>
      <c r="D101" s="88" t="s">
        <v>43</v>
      </c>
      <c r="E101" s="89">
        <f>E102</f>
        <v>0</v>
      </c>
      <c r="F101" s="136">
        <f t="shared" si="20"/>
        <v>0</v>
      </c>
      <c r="G101" s="136">
        <f t="shared" si="20"/>
        <v>0</v>
      </c>
      <c r="H101" s="125" t="e">
        <f t="shared" si="12"/>
        <v>#DIV/0!</v>
      </c>
      <c r="I101" s="125" t="e">
        <f t="shared" si="13"/>
        <v>#DIV/0!</v>
      </c>
    </row>
    <row r="102" spans="1:9" x14ac:dyDescent="0.25">
      <c r="A102" s="183">
        <v>3</v>
      </c>
      <c r="B102" s="184"/>
      <c r="C102" s="185"/>
      <c r="D102" s="82" t="s">
        <v>17</v>
      </c>
      <c r="E102" s="83">
        <f>E103</f>
        <v>0</v>
      </c>
      <c r="F102" s="137">
        <f t="shared" si="20"/>
        <v>0</v>
      </c>
      <c r="G102" s="137">
        <f t="shared" si="20"/>
        <v>0</v>
      </c>
      <c r="H102" s="124" t="e">
        <f t="shared" si="12"/>
        <v>#DIV/0!</v>
      </c>
      <c r="I102" s="124" t="e">
        <f t="shared" si="13"/>
        <v>#DIV/0!</v>
      </c>
    </row>
    <row r="103" spans="1:9" x14ac:dyDescent="0.25">
      <c r="A103" s="183">
        <v>38</v>
      </c>
      <c r="B103" s="184"/>
      <c r="C103" s="185"/>
      <c r="D103" s="82" t="s">
        <v>64</v>
      </c>
      <c r="E103" s="83">
        <v>0</v>
      </c>
      <c r="F103" s="129">
        <v>0</v>
      </c>
      <c r="G103" s="129">
        <v>0</v>
      </c>
      <c r="H103" s="124" t="e">
        <f t="shared" si="12"/>
        <v>#DIV/0!</v>
      </c>
      <c r="I103" s="124" t="e">
        <f t="shared" si="13"/>
        <v>#DIV/0!</v>
      </c>
    </row>
    <row r="104" spans="1:9" ht="25.5" x14ac:dyDescent="0.25">
      <c r="A104" s="180" t="s">
        <v>163</v>
      </c>
      <c r="B104" s="181"/>
      <c r="C104" s="182"/>
      <c r="D104" s="88" t="s">
        <v>43</v>
      </c>
      <c r="E104" s="89">
        <f>E105</f>
        <v>0</v>
      </c>
      <c r="F104" s="136">
        <f t="shared" si="20"/>
        <v>0</v>
      </c>
      <c r="G104" s="136">
        <f t="shared" si="20"/>
        <v>0</v>
      </c>
      <c r="H104" s="125" t="e">
        <f t="shared" si="12"/>
        <v>#DIV/0!</v>
      </c>
      <c r="I104" s="125" t="e">
        <f t="shared" si="13"/>
        <v>#DIV/0!</v>
      </c>
    </row>
    <row r="105" spans="1:9" x14ac:dyDescent="0.25">
      <c r="A105" s="183">
        <v>3</v>
      </c>
      <c r="B105" s="184"/>
      <c r="C105" s="185"/>
      <c r="D105" s="82" t="s">
        <v>17</v>
      </c>
      <c r="E105" s="83">
        <f>E106</f>
        <v>0</v>
      </c>
      <c r="F105" s="137">
        <f t="shared" si="20"/>
        <v>0</v>
      </c>
      <c r="G105" s="137">
        <f t="shared" si="20"/>
        <v>0</v>
      </c>
      <c r="H105" s="124" t="e">
        <f t="shared" si="12"/>
        <v>#DIV/0!</v>
      </c>
      <c r="I105" s="124" t="e">
        <f t="shared" si="13"/>
        <v>#DIV/0!</v>
      </c>
    </row>
    <row r="106" spans="1:9" x14ac:dyDescent="0.25">
      <c r="A106" s="183">
        <v>38</v>
      </c>
      <c r="B106" s="184"/>
      <c r="C106" s="185"/>
      <c r="D106" s="82" t="s">
        <v>64</v>
      </c>
      <c r="E106" s="83">
        <v>0</v>
      </c>
      <c r="F106" s="129">
        <v>0</v>
      </c>
      <c r="G106" s="129">
        <v>0</v>
      </c>
      <c r="H106" s="124" t="e">
        <f t="shared" si="12"/>
        <v>#DIV/0!</v>
      </c>
      <c r="I106" s="124" t="e">
        <f t="shared" si="13"/>
        <v>#DIV/0!</v>
      </c>
    </row>
    <row r="107" spans="1:9" ht="25.5" x14ac:dyDescent="0.25">
      <c r="A107" s="186" t="s">
        <v>168</v>
      </c>
      <c r="B107" s="187"/>
      <c r="C107" s="188"/>
      <c r="D107" s="84" t="s">
        <v>43</v>
      </c>
      <c r="E107" s="85">
        <f>E108</f>
        <v>2654.46</v>
      </c>
      <c r="F107" s="139">
        <f t="shared" si="20"/>
        <v>0</v>
      </c>
      <c r="G107" s="139">
        <f t="shared" si="20"/>
        <v>0</v>
      </c>
      <c r="H107" s="85">
        <f t="shared" si="12"/>
        <v>0</v>
      </c>
      <c r="I107" s="85" t="e">
        <f t="shared" si="13"/>
        <v>#DIV/0!</v>
      </c>
    </row>
    <row r="108" spans="1:9" ht="25.5" x14ac:dyDescent="0.25">
      <c r="A108" s="180" t="s">
        <v>155</v>
      </c>
      <c r="B108" s="181"/>
      <c r="C108" s="182"/>
      <c r="D108" s="88" t="s">
        <v>43</v>
      </c>
      <c r="E108" s="89">
        <f>E109</f>
        <v>2654.46</v>
      </c>
      <c r="F108" s="136">
        <f t="shared" si="20"/>
        <v>0</v>
      </c>
      <c r="G108" s="136">
        <f t="shared" si="20"/>
        <v>0</v>
      </c>
      <c r="H108" s="125">
        <f t="shared" si="12"/>
        <v>0</v>
      </c>
      <c r="I108" s="125" t="e">
        <f t="shared" si="13"/>
        <v>#DIV/0!</v>
      </c>
    </row>
    <row r="109" spans="1:9" x14ac:dyDescent="0.25">
      <c r="A109" s="183">
        <v>3</v>
      </c>
      <c r="B109" s="184"/>
      <c r="C109" s="185"/>
      <c r="D109" s="82" t="s">
        <v>17</v>
      </c>
      <c r="E109" s="83">
        <f>E110</f>
        <v>2654.46</v>
      </c>
      <c r="F109" s="137">
        <f t="shared" si="20"/>
        <v>0</v>
      </c>
      <c r="G109" s="137">
        <f t="shared" si="20"/>
        <v>0</v>
      </c>
      <c r="H109" s="124">
        <f t="shared" si="12"/>
        <v>0</v>
      </c>
      <c r="I109" s="124" t="e">
        <f t="shared" si="13"/>
        <v>#DIV/0!</v>
      </c>
    </row>
    <row r="110" spans="1:9" x14ac:dyDescent="0.25">
      <c r="A110" s="183">
        <v>32</v>
      </c>
      <c r="B110" s="184"/>
      <c r="C110" s="185"/>
      <c r="D110" s="82" t="s">
        <v>31</v>
      </c>
      <c r="E110" s="83">
        <v>2654.46</v>
      </c>
      <c r="F110" s="129">
        <v>0</v>
      </c>
      <c r="G110" s="129">
        <v>0</v>
      </c>
      <c r="H110" s="124">
        <f t="shared" si="12"/>
        <v>0</v>
      </c>
      <c r="I110" s="124" t="e">
        <f t="shared" si="13"/>
        <v>#DIV/0!</v>
      </c>
    </row>
    <row r="111" spans="1:9" x14ac:dyDescent="0.25">
      <c r="A111" s="195" t="s">
        <v>169</v>
      </c>
      <c r="B111" s="196"/>
      <c r="C111" s="197"/>
      <c r="D111" s="96" t="s">
        <v>170</v>
      </c>
      <c r="E111" s="98">
        <f>E112+E133+E154+E158+E165+E46</f>
        <v>1686961.82</v>
      </c>
      <c r="F111" s="140">
        <f>F112+F133+F154+F158+F165</f>
        <v>1932134.5699999998</v>
      </c>
      <c r="G111" s="140">
        <f>G112+G133+G154+G158+G165</f>
        <v>2108208.5300000003</v>
      </c>
      <c r="H111" s="98">
        <f t="shared" si="12"/>
        <v>124.97073170274832</v>
      </c>
      <c r="I111" s="98">
        <f t="shared" si="13"/>
        <v>109.112924261792</v>
      </c>
    </row>
    <row r="112" spans="1:9" x14ac:dyDescent="0.25">
      <c r="A112" s="189" t="s">
        <v>171</v>
      </c>
      <c r="B112" s="190"/>
      <c r="C112" s="191"/>
      <c r="D112" s="86" t="s">
        <v>172</v>
      </c>
      <c r="E112" s="87">
        <f>E113+E122+E127</f>
        <v>1640978.82</v>
      </c>
      <c r="F112" s="135">
        <f>F113+F122+F127</f>
        <v>1888928.0299999998</v>
      </c>
      <c r="G112" s="135">
        <f>G113+G118+G122+G127</f>
        <v>2031036.55</v>
      </c>
      <c r="H112" s="87">
        <f t="shared" si="12"/>
        <v>123.76982111201167</v>
      </c>
      <c r="I112" s="87">
        <f t="shared" si="13"/>
        <v>107.52323634056084</v>
      </c>
    </row>
    <row r="113" spans="1:9" ht="25.5" x14ac:dyDescent="0.25">
      <c r="A113" s="180" t="s">
        <v>173</v>
      </c>
      <c r="B113" s="181"/>
      <c r="C113" s="182"/>
      <c r="D113" s="88" t="s">
        <v>174</v>
      </c>
      <c r="E113" s="89">
        <f>E114</f>
        <v>10364.02</v>
      </c>
      <c r="F113" s="136">
        <f>F114</f>
        <v>4948.84</v>
      </c>
      <c r="G113" s="136">
        <f>G114</f>
        <v>2846.4900000000002</v>
      </c>
      <c r="H113" s="125">
        <f t="shared" si="12"/>
        <v>27.465114887852398</v>
      </c>
      <c r="I113" s="125">
        <f t="shared" si="13"/>
        <v>57.518327527258919</v>
      </c>
    </row>
    <row r="114" spans="1:9" x14ac:dyDescent="0.25">
      <c r="A114" s="183">
        <v>3</v>
      </c>
      <c r="B114" s="184"/>
      <c r="C114" s="185"/>
      <c r="D114" s="82" t="s">
        <v>17</v>
      </c>
      <c r="E114" s="83">
        <f>E116+E117</f>
        <v>10364.02</v>
      </c>
      <c r="F114" s="137">
        <f>F116</f>
        <v>4948.84</v>
      </c>
      <c r="G114" s="137">
        <f>G117+G116+G115</f>
        <v>2846.4900000000002</v>
      </c>
      <c r="H114" s="124">
        <f t="shared" si="12"/>
        <v>27.465114887852398</v>
      </c>
      <c r="I114" s="124">
        <f t="shared" si="13"/>
        <v>57.518327527258919</v>
      </c>
    </row>
    <row r="115" spans="1:9" x14ac:dyDescent="0.25">
      <c r="A115" s="151">
        <v>31</v>
      </c>
      <c r="B115" s="152"/>
      <c r="C115" s="153"/>
      <c r="D115" s="153" t="s">
        <v>18</v>
      </c>
      <c r="E115" s="83">
        <v>0</v>
      </c>
      <c r="F115" s="137">
        <v>0</v>
      </c>
      <c r="G115" s="137">
        <v>0</v>
      </c>
      <c r="H115" s="124"/>
      <c r="I115" s="124"/>
    </row>
    <row r="116" spans="1:9" x14ac:dyDescent="0.25">
      <c r="A116" s="183">
        <v>32</v>
      </c>
      <c r="B116" s="184"/>
      <c r="C116" s="185"/>
      <c r="D116" s="82" t="s">
        <v>31</v>
      </c>
      <c r="E116" s="83">
        <v>10113.91</v>
      </c>
      <c r="F116" s="129">
        <v>4948.84</v>
      </c>
      <c r="G116" s="129">
        <v>2753.07</v>
      </c>
      <c r="H116" s="124">
        <f t="shared" si="12"/>
        <v>27.22062980588121</v>
      </c>
      <c r="I116" s="124">
        <f t="shared" si="13"/>
        <v>55.630612426346381</v>
      </c>
    </row>
    <row r="117" spans="1:9" x14ac:dyDescent="0.25">
      <c r="A117" s="80">
        <v>34</v>
      </c>
      <c r="B117" s="81"/>
      <c r="C117" s="82"/>
      <c r="D117" s="82" t="s">
        <v>62</v>
      </c>
      <c r="E117" s="83">
        <v>250.11</v>
      </c>
      <c r="F117" s="138">
        <v>0</v>
      </c>
      <c r="G117" s="138">
        <v>93.42</v>
      </c>
      <c r="H117" s="124">
        <f t="shared" si="12"/>
        <v>37.351565311263037</v>
      </c>
      <c r="I117" s="124" t="e">
        <f t="shared" si="13"/>
        <v>#DIV/0!</v>
      </c>
    </row>
    <row r="118" spans="1:9" ht="25.5" x14ac:dyDescent="0.25">
      <c r="A118" s="180" t="s">
        <v>205</v>
      </c>
      <c r="B118" s="181"/>
      <c r="C118" s="182"/>
      <c r="D118" s="149" t="s">
        <v>174</v>
      </c>
      <c r="E118" s="89">
        <f>E119</f>
        <v>10364.02</v>
      </c>
      <c r="F118" s="136">
        <f>F119</f>
        <v>4948.84</v>
      </c>
      <c r="G118" s="136">
        <f>G121+G120</f>
        <v>1881.94</v>
      </c>
      <c r="H118" s="125">
        <f t="shared" ref="H118:H121" si="21">G118/E118*100</f>
        <v>18.158397996144355</v>
      </c>
      <c r="I118" s="125">
        <f t="shared" ref="I118:I121" si="22">G118/F118*100</f>
        <v>38.027901488025478</v>
      </c>
    </row>
    <row r="119" spans="1:9" x14ac:dyDescent="0.25">
      <c r="A119" s="183">
        <v>3</v>
      </c>
      <c r="B119" s="184"/>
      <c r="C119" s="185"/>
      <c r="D119" s="148" t="s">
        <v>17</v>
      </c>
      <c r="E119" s="83">
        <f>E120+E121</f>
        <v>10364.02</v>
      </c>
      <c r="F119" s="137">
        <f>F120</f>
        <v>4948.84</v>
      </c>
      <c r="G119" s="137">
        <f>G120</f>
        <v>1881.94</v>
      </c>
      <c r="H119" s="124">
        <f t="shared" si="21"/>
        <v>18.158397996144355</v>
      </c>
      <c r="I119" s="124">
        <f t="shared" si="22"/>
        <v>38.027901488025478</v>
      </c>
    </row>
    <row r="120" spans="1:9" x14ac:dyDescent="0.25">
      <c r="A120" s="183">
        <v>32</v>
      </c>
      <c r="B120" s="184"/>
      <c r="C120" s="185"/>
      <c r="D120" s="148" t="s">
        <v>31</v>
      </c>
      <c r="E120" s="83">
        <v>10113.91</v>
      </c>
      <c r="F120" s="129">
        <v>4948.84</v>
      </c>
      <c r="G120" s="129">
        <v>1881.94</v>
      </c>
      <c r="H120" s="124">
        <f t="shared" si="21"/>
        <v>18.607442621103015</v>
      </c>
      <c r="I120" s="124">
        <f t="shared" si="22"/>
        <v>38.027901488025478</v>
      </c>
    </row>
    <row r="121" spans="1:9" x14ac:dyDescent="0.25">
      <c r="A121" s="146">
        <v>34</v>
      </c>
      <c r="B121" s="147"/>
      <c r="C121" s="148"/>
      <c r="D121" s="148" t="s">
        <v>62</v>
      </c>
      <c r="E121" s="83">
        <v>250.11</v>
      </c>
      <c r="F121" s="138">
        <v>0</v>
      </c>
      <c r="G121" s="138">
        <v>0</v>
      </c>
      <c r="H121" s="124">
        <f t="shared" si="21"/>
        <v>0</v>
      </c>
      <c r="I121" s="124" t="e">
        <f t="shared" si="22"/>
        <v>#DIV/0!</v>
      </c>
    </row>
    <row r="122" spans="1:9" ht="25.5" customHeight="1" x14ac:dyDescent="0.25">
      <c r="A122" s="180" t="s">
        <v>175</v>
      </c>
      <c r="B122" s="181"/>
      <c r="C122" s="182"/>
      <c r="D122" s="88" t="s">
        <v>61</v>
      </c>
      <c r="E122" s="89">
        <f>E123</f>
        <v>107910.43999999999</v>
      </c>
      <c r="F122" s="136">
        <f>F123</f>
        <v>111848.43</v>
      </c>
      <c r="G122" s="136">
        <f>G123</f>
        <v>108665.25</v>
      </c>
      <c r="H122" s="125">
        <f t="shared" si="12"/>
        <v>100.6994781969196</v>
      </c>
      <c r="I122" s="125">
        <f t="shared" si="13"/>
        <v>97.154023529878785</v>
      </c>
    </row>
    <row r="123" spans="1:9" x14ac:dyDescent="0.25">
      <c r="A123" s="183">
        <v>3</v>
      </c>
      <c r="B123" s="184"/>
      <c r="C123" s="185"/>
      <c r="D123" s="82" t="s">
        <v>17</v>
      </c>
      <c r="E123" s="83">
        <f>E125+E126</f>
        <v>107910.43999999999</v>
      </c>
      <c r="F123" s="137">
        <f>F125+F126</f>
        <v>111848.43</v>
      </c>
      <c r="G123" s="137">
        <f>G124+G125+G126</f>
        <v>108665.25</v>
      </c>
      <c r="H123" s="124">
        <f t="shared" si="12"/>
        <v>100.6994781969196</v>
      </c>
      <c r="I123" s="124">
        <f t="shared" si="13"/>
        <v>97.154023529878785</v>
      </c>
    </row>
    <row r="124" spans="1:9" x14ac:dyDescent="0.25">
      <c r="A124" s="151">
        <v>31</v>
      </c>
      <c r="B124" s="152"/>
      <c r="C124" s="153"/>
      <c r="D124" s="153" t="s">
        <v>18</v>
      </c>
      <c r="E124" s="83">
        <v>0</v>
      </c>
      <c r="F124" s="137">
        <v>0</v>
      </c>
      <c r="G124" s="137">
        <v>4445.51</v>
      </c>
      <c r="H124" s="124"/>
      <c r="I124" s="124"/>
    </row>
    <row r="125" spans="1:9" x14ac:dyDescent="0.25">
      <c r="A125" s="183">
        <v>32</v>
      </c>
      <c r="B125" s="184"/>
      <c r="C125" s="185"/>
      <c r="D125" s="82" t="s">
        <v>31</v>
      </c>
      <c r="E125" s="83">
        <v>107416.68</v>
      </c>
      <c r="F125" s="129">
        <v>111348.43</v>
      </c>
      <c r="G125" s="129">
        <v>103619.74</v>
      </c>
      <c r="H125" s="124">
        <f t="shared" si="12"/>
        <v>96.465223091981628</v>
      </c>
      <c r="I125" s="124">
        <f t="shared" si="13"/>
        <v>93.059004064987732</v>
      </c>
    </row>
    <row r="126" spans="1:9" x14ac:dyDescent="0.25">
      <c r="A126" s="80">
        <v>34</v>
      </c>
      <c r="B126" s="81"/>
      <c r="C126" s="82"/>
      <c r="D126" s="82" t="s">
        <v>62</v>
      </c>
      <c r="E126" s="83">
        <v>493.76</v>
      </c>
      <c r="F126" s="129">
        <v>500</v>
      </c>
      <c r="G126" s="129">
        <v>600</v>
      </c>
      <c r="H126" s="124">
        <f t="shared" si="12"/>
        <v>121.51652624756967</v>
      </c>
      <c r="I126" s="124">
        <f t="shared" si="13"/>
        <v>120</v>
      </c>
    </row>
    <row r="127" spans="1:9" ht="25.5" customHeight="1" x14ac:dyDescent="0.25">
      <c r="A127" s="180" t="s">
        <v>155</v>
      </c>
      <c r="B127" s="181"/>
      <c r="C127" s="182"/>
      <c r="D127" s="88" t="s">
        <v>182</v>
      </c>
      <c r="E127" s="89">
        <f>E128</f>
        <v>1522704.36</v>
      </c>
      <c r="F127" s="136">
        <f>F128</f>
        <v>1772130.7599999998</v>
      </c>
      <c r="G127" s="136">
        <f>G128</f>
        <v>1917642.87</v>
      </c>
      <c r="H127" s="125">
        <f t="shared" si="12"/>
        <v>125.93665063124926</v>
      </c>
      <c r="I127" s="125">
        <f t="shared" si="13"/>
        <v>108.21113843766248</v>
      </c>
    </row>
    <row r="128" spans="1:9" ht="25.5" customHeight="1" x14ac:dyDescent="0.25">
      <c r="A128" s="183">
        <v>3</v>
      </c>
      <c r="B128" s="184"/>
      <c r="C128" s="185"/>
      <c r="D128" s="82" t="s">
        <v>17</v>
      </c>
      <c r="E128" s="83">
        <v>1522704.36</v>
      </c>
      <c r="F128" s="137">
        <f>F129+F130</f>
        <v>1772130.7599999998</v>
      </c>
      <c r="G128" s="137">
        <f>G129+G130+G131</f>
        <v>1917642.87</v>
      </c>
      <c r="H128" s="124">
        <f t="shared" si="12"/>
        <v>125.93665063124926</v>
      </c>
      <c r="I128" s="124">
        <f t="shared" si="13"/>
        <v>108.21113843766248</v>
      </c>
    </row>
    <row r="129" spans="1:16" x14ac:dyDescent="0.25">
      <c r="A129" s="183">
        <v>31</v>
      </c>
      <c r="B129" s="184"/>
      <c r="C129" s="185"/>
      <c r="D129" s="82" t="s">
        <v>18</v>
      </c>
      <c r="E129" s="83">
        <v>1469053.7</v>
      </c>
      <c r="F129" s="129">
        <v>1721208.88</v>
      </c>
      <c r="G129" s="129">
        <v>1864215.62</v>
      </c>
      <c r="H129" s="124">
        <f t="shared" si="12"/>
        <v>126.89907931888401</v>
      </c>
      <c r="I129" s="124">
        <f t="shared" si="13"/>
        <v>108.30850582179197</v>
      </c>
    </row>
    <row r="130" spans="1:16" x14ac:dyDescent="0.25">
      <c r="A130" s="80">
        <v>32</v>
      </c>
      <c r="B130" s="81"/>
      <c r="C130" s="82"/>
      <c r="D130" s="82" t="s">
        <v>31</v>
      </c>
      <c r="E130" s="83">
        <v>53650.66</v>
      </c>
      <c r="F130" s="129">
        <v>50921.88</v>
      </c>
      <c r="G130" s="129">
        <v>52960.23</v>
      </c>
      <c r="H130" s="124">
        <f t="shared" si="12"/>
        <v>98.713100640327639</v>
      </c>
      <c r="I130" s="124">
        <f t="shared" si="13"/>
        <v>104.00289620100438</v>
      </c>
    </row>
    <row r="131" spans="1:16" x14ac:dyDescent="0.25">
      <c r="A131" s="146">
        <v>34</v>
      </c>
      <c r="B131" s="147"/>
      <c r="C131" s="148"/>
      <c r="D131" s="148" t="s">
        <v>62</v>
      </c>
      <c r="E131" s="83">
        <v>0</v>
      </c>
      <c r="F131" s="138">
        <v>0</v>
      </c>
      <c r="G131" s="138">
        <v>467.02</v>
      </c>
      <c r="H131" s="124" t="e">
        <f t="shared" si="12"/>
        <v>#DIV/0!</v>
      </c>
      <c r="I131" s="124" t="e">
        <f t="shared" si="13"/>
        <v>#DIV/0!</v>
      </c>
    </row>
    <row r="132" spans="1:16" x14ac:dyDescent="0.25">
      <c r="A132" s="146">
        <v>38</v>
      </c>
      <c r="B132" s="147"/>
      <c r="C132" s="148"/>
      <c r="D132" s="148" t="s">
        <v>64</v>
      </c>
      <c r="E132" s="83">
        <v>0</v>
      </c>
      <c r="F132" s="138">
        <v>0</v>
      </c>
      <c r="G132" s="138">
        <v>0</v>
      </c>
      <c r="H132" s="124" t="e">
        <f t="shared" si="12"/>
        <v>#DIV/0!</v>
      </c>
      <c r="I132" s="124" t="e">
        <f t="shared" si="13"/>
        <v>#DIV/0!</v>
      </c>
    </row>
    <row r="133" spans="1:16" ht="38.25" x14ac:dyDescent="0.25">
      <c r="A133" s="189" t="s">
        <v>176</v>
      </c>
      <c r="B133" s="190"/>
      <c r="C133" s="191"/>
      <c r="D133" s="86" t="s">
        <v>183</v>
      </c>
      <c r="E133" s="87">
        <f>E134+E140+E145+E148+E151</f>
        <v>9315.7800000000007</v>
      </c>
      <c r="F133" s="135">
        <f>F134+F140+F145+F148+F151</f>
        <v>9688.2099999999991</v>
      </c>
      <c r="G133" s="135">
        <f>G134+G137+G151+G140+G145+G148</f>
        <v>2617.8200000000002</v>
      </c>
      <c r="H133" s="87">
        <f t="shared" si="12"/>
        <v>28.100921232575267</v>
      </c>
      <c r="I133" s="87">
        <f t="shared" si="13"/>
        <v>27.020677710330393</v>
      </c>
    </row>
    <row r="134" spans="1:16" ht="25.5" x14ac:dyDescent="0.25">
      <c r="A134" s="180" t="s">
        <v>173</v>
      </c>
      <c r="B134" s="181"/>
      <c r="C134" s="182"/>
      <c r="D134" s="88" t="s">
        <v>174</v>
      </c>
      <c r="E134" s="89">
        <f>E135</f>
        <v>1563.7</v>
      </c>
      <c r="F134" s="136">
        <f t="shared" ref="F134:G159" si="23">F135</f>
        <v>9688.2099999999991</v>
      </c>
      <c r="G134" s="136">
        <f t="shared" si="23"/>
        <v>121.41</v>
      </c>
      <c r="H134" s="125">
        <f t="shared" si="12"/>
        <v>7.7642770352369368</v>
      </c>
      <c r="I134" s="125">
        <f t="shared" si="13"/>
        <v>1.2531726706997475</v>
      </c>
    </row>
    <row r="135" spans="1:16" ht="25.5" x14ac:dyDescent="0.25">
      <c r="A135" s="183">
        <v>4</v>
      </c>
      <c r="B135" s="184"/>
      <c r="C135" s="185"/>
      <c r="D135" s="82" t="s">
        <v>19</v>
      </c>
      <c r="E135" s="83">
        <f>E136</f>
        <v>1563.7</v>
      </c>
      <c r="F135" s="137">
        <f t="shared" si="23"/>
        <v>9688.2099999999991</v>
      </c>
      <c r="G135" s="137">
        <f t="shared" si="23"/>
        <v>121.41</v>
      </c>
      <c r="H135" s="124">
        <f t="shared" si="12"/>
        <v>7.7642770352369368</v>
      </c>
      <c r="I135" s="124">
        <f t="shared" si="13"/>
        <v>1.2531726706997475</v>
      </c>
    </row>
    <row r="136" spans="1:16" ht="25.5" x14ac:dyDescent="0.25">
      <c r="A136" s="183">
        <v>42</v>
      </c>
      <c r="B136" s="184"/>
      <c r="C136" s="185"/>
      <c r="D136" s="82" t="s">
        <v>177</v>
      </c>
      <c r="E136" s="83">
        <v>1563.7</v>
      </c>
      <c r="F136" s="129">
        <v>9688.2099999999991</v>
      </c>
      <c r="G136" s="129">
        <v>121.41</v>
      </c>
      <c r="H136" s="124">
        <f t="shared" si="12"/>
        <v>7.7642770352369368</v>
      </c>
      <c r="I136" s="124">
        <f t="shared" si="13"/>
        <v>1.2531726706997475</v>
      </c>
      <c r="P136" t="s">
        <v>131</v>
      </c>
    </row>
    <row r="137" spans="1:16" ht="25.5" x14ac:dyDescent="0.25">
      <c r="A137" s="180" t="s">
        <v>205</v>
      </c>
      <c r="B137" s="181"/>
      <c r="C137" s="182"/>
      <c r="D137" s="149" t="s">
        <v>174</v>
      </c>
      <c r="E137" s="89">
        <f>E138</f>
        <v>0</v>
      </c>
      <c r="F137" s="136">
        <f t="shared" si="23"/>
        <v>4000</v>
      </c>
      <c r="G137" s="136">
        <f t="shared" si="23"/>
        <v>1997.41</v>
      </c>
      <c r="H137" s="125" t="e">
        <f t="shared" ref="H137:H139" si="24">G137/E137*100</f>
        <v>#DIV/0!</v>
      </c>
      <c r="I137" s="125">
        <f t="shared" ref="I137:I139" si="25">G137/F137*100</f>
        <v>49.935250000000003</v>
      </c>
    </row>
    <row r="138" spans="1:16" ht="25.5" x14ac:dyDescent="0.25">
      <c r="A138" s="183">
        <v>4</v>
      </c>
      <c r="B138" s="184"/>
      <c r="C138" s="185"/>
      <c r="D138" s="148" t="s">
        <v>19</v>
      </c>
      <c r="E138" s="83">
        <f>E139</f>
        <v>0</v>
      </c>
      <c r="F138" s="137">
        <f>F139</f>
        <v>4000</v>
      </c>
      <c r="G138" s="137">
        <f t="shared" si="23"/>
        <v>1997.41</v>
      </c>
      <c r="H138" s="124" t="e">
        <f t="shared" si="24"/>
        <v>#DIV/0!</v>
      </c>
      <c r="I138" s="124">
        <f t="shared" si="25"/>
        <v>49.935250000000003</v>
      </c>
    </row>
    <row r="139" spans="1:16" ht="25.5" x14ac:dyDescent="0.25">
      <c r="A139" s="183">
        <v>42</v>
      </c>
      <c r="B139" s="184"/>
      <c r="C139" s="185"/>
      <c r="D139" s="148" t="s">
        <v>177</v>
      </c>
      <c r="E139" s="83">
        <v>0</v>
      </c>
      <c r="F139" s="129">
        <v>4000</v>
      </c>
      <c r="G139" s="129">
        <v>1997.41</v>
      </c>
      <c r="H139" s="124" t="e">
        <f t="shared" si="24"/>
        <v>#DIV/0!</v>
      </c>
      <c r="I139" s="124">
        <f t="shared" si="25"/>
        <v>49.935250000000003</v>
      </c>
    </row>
    <row r="140" spans="1:16" ht="25.5" x14ac:dyDescent="0.25">
      <c r="A140" s="180" t="s">
        <v>175</v>
      </c>
      <c r="B140" s="181"/>
      <c r="C140" s="182"/>
      <c r="D140" s="88" t="s">
        <v>61</v>
      </c>
      <c r="E140" s="89">
        <f>E141+E143</f>
        <v>0</v>
      </c>
      <c r="F140" s="136">
        <f t="shared" si="23"/>
        <v>0</v>
      </c>
      <c r="G140" s="136">
        <f>G141+G143</f>
        <v>0</v>
      </c>
      <c r="H140" s="125" t="e">
        <f t="shared" si="12"/>
        <v>#DIV/0!</v>
      </c>
      <c r="I140" s="125" t="e">
        <f t="shared" si="13"/>
        <v>#DIV/0!</v>
      </c>
    </row>
    <row r="141" spans="1:16" x14ac:dyDescent="0.25">
      <c r="A141" s="183">
        <v>3</v>
      </c>
      <c r="B141" s="184"/>
      <c r="C141" s="185"/>
      <c r="D141" s="82" t="s">
        <v>17</v>
      </c>
      <c r="E141" s="83">
        <f>E142</f>
        <v>0</v>
      </c>
      <c r="F141" s="137">
        <f t="shared" si="23"/>
        <v>0</v>
      </c>
      <c r="G141" s="137">
        <f t="shared" si="23"/>
        <v>0</v>
      </c>
      <c r="H141" s="124" t="e">
        <f t="shared" si="12"/>
        <v>#DIV/0!</v>
      </c>
      <c r="I141" s="124" t="e">
        <f t="shared" si="13"/>
        <v>#DIV/0!</v>
      </c>
    </row>
    <row r="142" spans="1:16" x14ac:dyDescent="0.25">
      <c r="A142" s="183">
        <v>32</v>
      </c>
      <c r="B142" s="184"/>
      <c r="C142" s="185"/>
      <c r="D142" s="82" t="s">
        <v>31</v>
      </c>
      <c r="E142" s="83">
        <v>0</v>
      </c>
      <c r="F142" s="129">
        <v>0</v>
      </c>
      <c r="G142" s="129">
        <v>0</v>
      </c>
      <c r="H142" s="124" t="e">
        <f t="shared" si="12"/>
        <v>#DIV/0!</v>
      </c>
      <c r="I142" s="124" t="e">
        <f t="shared" si="13"/>
        <v>#DIV/0!</v>
      </c>
    </row>
    <row r="143" spans="1:16" ht="25.5" x14ac:dyDescent="0.25">
      <c r="A143" s="80">
        <v>4</v>
      </c>
      <c r="B143" s="97"/>
      <c r="C143" s="82"/>
      <c r="D143" s="82" t="s">
        <v>152</v>
      </c>
      <c r="E143" s="83">
        <f>E144</f>
        <v>0</v>
      </c>
      <c r="F143" s="137">
        <f>F144</f>
        <v>0</v>
      </c>
      <c r="G143" s="137">
        <f>G144</f>
        <v>0</v>
      </c>
      <c r="H143" s="124" t="e">
        <f t="shared" si="12"/>
        <v>#DIV/0!</v>
      </c>
      <c r="I143" s="124" t="e">
        <f t="shared" si="13"/>
        <v>#DIV/0!</v>
      </c>
    </row>
    <row r="144" spans="1:16" ht="25.5" customHeight="1" x14ac:dyDescent="0.25">
      <c r="A144" s="80">
        <v>42</v>
      </c>
      <c r="B144" s="81"/>
      <c r="C144" s="82"/>
      <c r="D144" s="82" t="s">
        <v>40</v>
      </c>
      <c r="E144" s="83">
        <v>0</v>
      </c>
      <c r="F144" s="138">
        <v>0</v>
      </c>
      <c r="G144" s="138">
        <v>0</v>
      </c>
      <c r="H144" s="124" t="e">
        <f t="shared" si="12"/>
        <v>#DIV/0!</v>
      </c>
      <c r="I144" s="124" t="e">
        <f t="shared" si="13"/>
        <v>#DIV/0!</v>
      </c>
    </row>
    <row r="145" spans="1:9" ht="25.5" x14ac:dyDescent="0.25">
      <c r="A145" s="180" t="s">
        <v>153</v>
      </c>
      <c r="B145" s="181"/>
      <c r="C145" s="182"/>
      <c r="D145" s="88" t="s">
        <v>47</v>
      </c>
      <c r="E145" s="89">
        <f>E146</f>
        <v>0</v>
      </c>
      <c r="F145" s="136">
        <f t="shared" si="23"/>
        <v>0</v>
      </c>
      <c r="G145" s="136">
        <f t="shared" si="23"/>
        <v>0</v>
      </c>
      <c r="H145" s="125" t="e">
        <f t="shared" si="12"/>
        <v>#DIV/0!</v>
      </c>
      <c r="I145" s="125" t="e">
        <f t="shared" si="13"/>
        <v>#DIV/0!</v>
      </c>
    </row>
    <row r="146" spans="1:9" x14ac:dyDescent="0.25">
      <c r="A146" s="183">
        <v>3</v>
      </c>
      <c r="B146" s="184"/>
      <c r="C146" s="185"/>
      <c r="D146" s="82" t="s">
        <v>17</v>
      </c>
      <c r="E146" s="83">
        <f>E147</f>
        <v>0</v>
      </c>
      <c r="F146" s="137">
        <f t="shared" si="23"/>
        <v>0</v>
      </c>
      <c r="G146" s="137">
        <f t="shared" si="23"/>
        <v>0</v>
      </c>
      <c r="H146" s="124" t="e">
        <f t="shared" si="12"/>
        <v>#DIV/0!</v>
      </c>
      <c r="I146" s="124" t="e">
        <f t="shared" si="13"/>
        <v>#DIV/0!</v>
      </c>
    </row>
    <row r="147" spans="1:9" x14ac:dyDescent="0.25">
      <c r="A147" s="183">
        <v>32</v>
      </c>
      <c r="B147" s="184"/>
      <c r="C147" s="185"/>
      <c r="D147" s="82" t="s">
        <v>31</v>
      </c>
      <c r="E147" s="83">
        <v>0</v>
      </c>
      <c r="F147" s="129">
        <v>0</v>
      </c>
      <c r="G147" s="129">
        <v>0</v>
      </c>
      <c r="H147" s="124" t="e">
        <f t="shared" si="12"/>
        <v>#DIV/0!</v>
      </c>
      <c r="I147" s="124" t="e">
        <f t="shared" si="13"/>
        <v>#DIV/0!</v>
      </c>
    </row>
    <row r="148" spans="1:9" ht="25.5" x14ac:dyDescent="0.25">
      <c r="A148" s="180" t="s">
        <v>155</v>
      </c>
      <c r="B148" s="181"/>
      <c r="C148" s="182"/>
      <c r="D148" s="88" t="s">
        <v>43</v>
      </c>
      <c r="E148" s="89">
        <f>E149</f>
        <v>0</v>
      </c>
      <c r="F148" s="136">
        <f t="shared" si="23"/>
        <v>0</v>
      </c>
      <c r="G148" s="136">
        <f t="shared" si="23"/>
        <v>0</v>
      </c>
      <c r="H148" s="125" t="e">
        <f t="shared" si="12"/>
        <v>#DIV/0!</v>
      </c>
      <c r="I148" s="125" t="e">
        <f t="shared" si="13"/>
        <v>#DIV/0!</v>
      </c>
    </row>
    <row r="149" spans="1:9" ht="25.5" x14ac:dyDescent="0.25">
      <c r="A149" s="183">
        <v>4</v>
      </c>
      <c r="B149" s="184"/>
      <c r="C149" s="185"/>
      <c r="D149" s="82" t="s">
        <v>152</v>
      </c>
      <c r="E149" s="83">
        <f>E150</f>
        <v>0</v>
      </c>
      <c r="F149" s="137">
        <f t="shared" si="23"/>
        <v>0</v>
      </c>
      <c r="G149" s="137">
        <f t="shared" si="23"/>
        <v>0</v>
      </c>
      <c r="H149" s="124" t="e">
        <f t="shared" si="12"/>
        <v>#DIV/0!</v>
      </c>
      <c r="I149" s="124" t="e">
        <f t="shared" si="13"/>
        <v>#DIV/0!</v>
      </c>
    </row>
    <row r="150" spans="1:9" ht="25.5" x14ac:dyDescent="0.25">
      <c r="A150" s="183">
        <v>42</v>
      </c>
      <c r="B150" s="184"/>
      <c r="C150" s="185"/>
      <c r="D150" s="155" t="s">
        <v>40</v>
      </c>
      <c r="E150" s="83">
        <v>0</v>
      </c>
      <c r="F150" s="129">
        <v>0</v>
      </c>
      <c r="G150" s="129">
        <v>0</v>
      </c>
      <c r="H150" s="124" t="e">
        <f t="shared" si="12"/>
        <v>#DIV/0!</v>
      </c>
      <c r="I150" s="124" t="e">
        <f t="shared" si="13"/>
        <v>#DIV/0!</v>
      </c>
    </row>
    <row r="151" spans="1:9" ht="25.5" x14ac:dyDescent="0.25">
      <c r="A151" s="180" t="s">
        <v>178</v>
      </c>
      <c r="B151" s="181"/>
      <c r="C151" s="182"/>
      <c r="D151" s="88" t="s">
        <v>54</v>
      </c>
      <c r="E151" s="89">
        <f>E152</f>
        <v>7752.08</v>
      </c>
      <c r="F151" s="136">
        <f t="shared" si="23"/>
        <v>0</v>
      </c>
      <c r="G151" s="136">
        <f t="shared" si="23"/>
        <v>499</v>
      </c>
      <c r="H151" s="125">
        <f t="shared" si="12"/>
        <v>6.4369820744883954</v>
      </c>
      <c r="I151" s="125" t="e">
        <f t="shared" si="13"/>
        <v>#DIV/0!</v>
      </c>
    </row>
    <row r="152" spans="1:9" ht="25.5" x14ac:dyDescent="0.25">
      <c r="A152" s="183">
        <v>4</v>
      </c>
      <c r="B152" s="184"/>
      <c r="C152" s="185"/>
      <c r="D152" s="82" t="s">
        <v>19</v>
      </c>
      <c r="E152" s="83">
        <f>E153</f>
        <v>7752.08</v>
      </c>
      <c r="F152" s="137">
        <f t="shared" si="23"/>
        <v>0</v>
      </c>
      <c r="G152" s="137">
        <f t="shared" si="23"/>
        <v>499</v>
      </c>
      <c r="H152" s="124">
        <f t="shared" si="12"/>
        <v>6.4369820744883954</v>
      </c>
      <c r="I152" s="124" t="e">
        <f t="shared" si="13"/>
        <v>#DIV/0!</v>
      </c>
    </row>
    <row r="153" spans="1:9" ht="25.5" x14ac:dyDescent="0.25">
      <c r="A153" s="183">
        <v>42</v>
      </c>
      <c r="B153" s="184"/>
      <c r="C153" s="185"/>
      <c r="D153" s="82" t="s">
        <v>177</v>
      </c>
      <c r="E153" s="83">
        <v>7752.08</v>
      </c>
      <c r="F153" s="129">
        <v>0</v>
      </c>
      <c r="G153" s="129">
        <v>499</v>
      </c>
      <c r="H153" s="124">
        <f t="shared" si="12"/>
        <v>6.4369820744883954</v>
      </c>
      <c r="I153" s="124" t="e">
        <f t="shared" si="13"/>
        <v>#DIV/0!</v>
      </c>
    </row>
    <row r="154" spans="1:9" ht="25.5" x14ac:dyDescent="0.25">
      <c r="A154" s="189" t="s">
        <v>186</v>
      </c>
      <c r="B154" s="190"/>
      <c r="C154" s="191"/>
      <c r="D154" s="86" t="s">
        <v>142</v>
      </c>
      <c r="E154" s="87">
        <f>E155</f>
        <v>0</v>
      </c>
      <c r="F154" s="135">
        <f t="shared" si="23"/>
        <v>0</v>
      </c>
      <c r="G154" s="135">
        <f t="shared" si="23"/>
        <v>0</v>
      </c>
      <c r="H154" s="87" t="e">
        <f t="shared" si="12"/>
        <v>#DIV/0!</v>
      </c>
      <c r="I154" s="87" t="e">
        <f t="shared" si="13"/>
        <v>#DIV/0!</v>
      </c>
    </row>
    <row r="155" spans="1:9" ht="25.5" x14ac:dyDescent="0.25">
      <c r="A155" s="180" t="s">
        <v>143</v>
      </c>
      <c r="B155" s="181"/>
      <c r="C155" s="182"/>
      <c r="D155" s="88" t="s">
        <v>47</v>
      </c>
      <c r="E155" s="89">
        <f>E156</f>
        <v>0</v>
      </c>
      <c r="F155" s="136">
        <f t="shared" si="23"/>
        <v>0</v>
      </c>
      <c r="G155" s="136">
        <f t="shared" si="23"/>
        <v>0</v>
      </c>
      <c r="H155" s="125" t="e">
        <f t="shared" si="12"/>
        <v>#DIV/0!</v>
      </c>
      <c r="I155" s="125" t="e">
        <f t="shared" si="13"/>
        <v>#DIV/0!</v>
      </c>
    </row>
    <row r="156" spans="1:9" x14ac:dyDescent="0.25">
      <c r="A156" s="183">
        <v>3</v>
      </c>
      <c r="B156" s="184"/>
      <c r="C156" s="185"/>
      <c r="D156" s="82" t="s">
        <v>17</v>
      </c>
      <c r="E156" s="83">
        <f>E157</f>
        <v>0</v>
      </c>
      <c r="F156" s="137">
        <f>F157</f>
        <v>0</v>
      </c>
      <c r="G156" s="137">
        <f>G157</f>
        <v>0</v>
      </c>
      <c r="H156" s="124" t="e">
        <f t="shared" si="12"/>
        <v>#DIV/0!</v>
      </c>
      <c r="I156" s="124" t="e">
        <f t="shared" si="13"/>
        <v>#DIV/0!</v>
      </c>
    </row>
    <row r="157" spans="1:9" x14ac:dyDescent="0.25">
      <c r="A157" s="183">
        <v>32</v>
      </c>
      <c r="B157" s="184"/>
      <c r="C157" s="185"/>
      <c r="D157" s="82" t="s">
        <v>31</v>
      </c>
      <c r="E157" s="83">
        <v>0</v>
      </c>
      <c r="F157" s="129">
        <v>0</v>
      </c>
      <c r="G157" s="129">
        <v>0</v>
      </c>
      <c r="H157" s="124" t="e">
        <f t="shared" si="12"/>
        <v>#DIV/0!</v>
      </c>
      <c r="I157" s="124" t="e">
        <f t="shared" si="13"/>
        <v>#DIV/0!</v>
      </c>
    </row>
    <row r="158" spans="1:9" ht="25.5" x14ac:dyDescent="0.25">
      <c r="A158" s="189" t="s">
        <v>179</v>
      </c>
      <c r="B158" s="190"/>
      <c r="C158" s="191"/>
      <c r="D158" s="86" t="s">
        <v>184</v>
      </c>
      <c r="E158" s="87">
        <f>E162+E159</f>
        <v>2246.02</v>
      </c>
      <c r="F158" s="135">
        <f t="shared" si="23"/>
        <v>1200</v>
      </c>
      <c r="G158" s="135">
        <f t="shared" si="23"/>
        <v>0</v>
      </c>
      <c r="H158" s="87">
        <f t="shared" si="12"/>
        <v>0</v>
      </c>
      <c r="I158" s="87">
        <f t="shared" si="13"/>
        <v>0</v>
      </c>
    </row>
    <row r="159" spans="1:9" ht="25.5" x14ac:dyDescent="0.25">
      <c r="A159" s="180" t="s">
        <v>153</v>
      </c>
      <c r="B159" s="181"/>
      <c r="C159" s="182"/>
      <c r="D159" s="88" t="s">
        <v>47</v>
      </c>
      <c r="E159" s="89">
        <f>E160</f>
        <v>2246.02</v>
      </c>
      <c r="F159" s="136">
        <f t="shared" si="23"/>
        <v>1200</v>
      </c>
      <c r="G159" s="136">
        <f t="shared" si="23"/>
        <v>0</v>
      </c>
      <c r="H159" s="125">
        <f t="shared" si="12"/>
        <v>0</v>
      </c>
      <c r="I159" s="125">
        <f t="shared" si="13"/>
        <v>0</v>
      </c>
    </row>
    <row r="160" spans="1:9" x14ac:dyDescent="0.25">
      <c r="A160" s="183">
        <v>3</v>
      </c>
      <c r="B160" s="184"/>
      <c r="C160" s="185"/>
      <c r="D160" s="82" t="s">
        <v>17</v>
      </c>
      <c r="E160" s="83">
        <f>E161</f>
        <v>2246.02</v>
      </c>
      <c r="F160" s="137">
        <f>F161</f>
        <v>1200</v>
      </c>
      <c r="G160" s="137">
        <f>G161</f>
        <v>0</v>
      </c>
      <c r="H160" s="124">
        <f t="shared" si="12"/>
        <v>0</v>
      </c>
      <c r="I160" s="124">
        <f t="shared" si="13"/>
        <v>0</v>
      </c>
    </row>
    <row r="161" spans="1:15" x14ac:dyDescent="0.25">
      <c r="A161" s="183">
        <v>32</v>
      </c>
      <c r="B161" s="184"/>
      <c r="C161" s="185"/>
      <c r="D161" s="82" t="s">
        <v>31</v>
      </c>
      <c r="E161" s="83">
        <v>2246.02</v>
      </c>
      <c r="F161" s="129">
        <v>1200</v>
      </c>
      <c r="G161" s="129">
        <v>0</v>
      </c>
      <c r="H161" s="124">
        <f t="shared" si="12"/>
        <v>0</v>
      </c>
      <c r="I161" s="124">
        <f t="shared" si="13"/>
        <v>0</v>
      </c>
    </row>
    <row r="162" spans="1:15" ht="25.5" x14ac:dyDescent="0.25">
      <c r="A162" s="180" t="s">
        <v>155</v>
      </c>
      <c r="B162" s="181"/>
      <c r="C162" s="182"/>
      <c r="D162" s="88" t="s">
        <v>43</v>
      </c>
      <c r="E162" s="89">
        <f t="shared" ref="E162:G163" si="26">E163</f>
        <v>0</v>
      </c>
      <c r="F162" s="136">
        <f t="shared" si="26"/>
        <v>0</v>
      </c>
      <c r="G162" s="136">
        <f t="shared" si="26"/>
        <v>0</v>
      </c>
      <c r="H162" s="125" t="e">
        <f t="shared" si="12"/>
        <v>#DIV/0!</v>
      </c>
      <c r="I162" s="125" t="e">
        <f t="shared" si="13"/>
        <v>#DIV/0!</v>
      </c>
    </row>
    <row r="163" spans="1:15" x14ac:dyDescent="0.25">
      <c r="A163" s="183">
        <v>3</v>
      </c>
      <c r="B163" s="184"/>
      <c r="C163" s="185"/>
      <c r="D163" s="82" t="s">
        <v>17</v>
      </c>
      <c r="E163" s="83">
        <f t="shared" si="26"/>
        <v>0</v>
      </c>
      <c r="F163" s="137">
        <f t="shared" si="26"/>
        <v>0</v>
      </c>
      <c r="G163" s="137">
        <f t="shared" si="26"/>
        <v>0</v>
      </c>
      <c r="H163" s="124" t="e">
        <f t="shared" si="12"/>
        <v>#DIV/0!</v>
      </c>
      <c r="I163" s="124" t="e">
        <f t="shared" si="13"/>
        <v>#DIV/0!</v>
      </c>
    </row>
    <row r="164" spans="1:15" x14ac:dyDescent="0.25">
      <c r="A164" s="183">
        <v>34</v>
      </c>
      <c r="B164" s="184"/>
      <c r="C164" s="185"/>
      <c r="D164" s="82" t="s">
        <v>31</v>
      </c>
      <c r="E164" s="83">
        <v>0</v>
      </c>
      <c r="F164" s="129">
        <v>0</v>
      </c>
      <c r="G164" s="129">
        <v>0</v>
      </c>
      <c r="H164" s="124" t="e">
        <f t="shared" si="12"/>
        <v>#DIV/0!</v>
      </c>
      <c r="I164" s="124" t="e">
        <f t="shared" si="13"/>
        <v>#DIV/0!</v>
      </c>
    </row>
    <row r="165" spans="1:15" ht="25.5" x14ac:dyDescent="0.25">
      <c r="A165" s="189" t="s">
        <v>180</v>
      </c>
      <c r="B165" s="190"/>
      <c r="C165" s="191"/>
      <c r="D165" s="86" t="s">
        <v>181</v>
      </c>
      <c r="E165" s="87">
        <f>E166+E169</f>
        <v>34421.199999999997</v>
      </c>
      <c r="F165" s="135">
        <f>F166+F169</f>
        <v>32318.329999999998</v>
      </c>
      <c r="G165" s="135">
        <f>G166+G169</f>
        <v>74554.16</v>
      </c>
      <c r="H165" s="87">
        <f t="shared" ref="H165:H171" si="27">G165/E165*100</f>
        <v>216.59372712165762</v>
      </c>
      <c r="I165" s="87">
        <f t="shared" ref="I165:I171" si="28">G165/F165*100</f>
        <v>230.68691977586715</v>
      </c>
    </row>
    <row r="166" spans="1:15" ht="25.5" x14ac:dyDescent="0.25">
      <c r="A166" s="180" t="s">
        <v>175</v>
      </c>
      <c r="B166" s="181"/>
      <c r="C166" s="182"/>
      <c r="D166" s="88" t="s">
        <v>61</v>
      </c>
      <c r="E166" s="89">
        <f t="shared" ref="E166:G167" si="29">E167</f>
        <v>33839.949999999997</v>
      </c>
      <c r="F166" s="136">
        <f t="shared" si="29"/>
        <v>31645.3</v>
      </c>
      <c r="G166" s="136">
        <f t="shared" si="29"/>
        <v>73857.02</v>
      </c>
      <c r="H166" s="125">
        <f t="shared" si="27"/>
        <v>218.25392768015323</v>
      </c>
      <c r="I166" s="125">
        <f t="shared" si="28"/>
        <v>233.39017168426275</v>
      </c>
    </row>
    <row r="167" spans="1:15" x14ac:dyDescent="0.25">
      <c r="A167" s="183">
        <v>3</v>
      </c>
      <c r="B167" s="184"/>
      <c r="C167" s="185"/>
      <c r="D167" s="82" t="s">
        <v>17</v>
      </c>
      <c r="E167" s="83">
        <f t="shared" si="29"/>
        <v>33839.949999999997</v>
      </c>
      <c r="F167" s="137">
        <f t="shared" si="29"/>
        <v>31645.3</v>
      </c>
      <c r="G167" s="137">
        <f t="shared" si="29"/>
        <v>73857.02</v>
      </c>
      <c r="H167" s="124">
        <f t="shared" si="27"/>
        <v>218.25392768015323</v>
      </c>
      <c r="I167" s="124">
        <f t="shared" si="28"/>
        <v>233.39017168426275</v>
      </c>
    </row>
    <row r="168" spans="1:15" x14ac:dyDescent="0.25">
      <c r="A168" s="183">
        <v>32</v>
      </c>
      <c r="B168" s="184"/>
      <c r="C168" s="185"/>
      <c r="D168" s="82" t="s">
        <v>31</v>
      </c>
      <c r="E168" s="83">
        <v>33839.949999999997</v>
      </c>
      <c r="F168" s="129">
        <v>31645.3</v>
      </c>
      <c r="G168" s="129">
        <v>73857.02</v>
      </c>
      <c r="H168" s="124">
        <f t="shared" si="27"/>
        <v>218.25392768015323</v>
      </c>
      <c r="I168" s="124">
        <f t="shared" si="28"/>
        <v>233.39017168426275</v>
      </c>
    </row>
    <row r="169" spans="1:15" ht="25.5" x14ac:dyDescent="0.25">
      <c r="A169" s="180" t="s">
        <v>155</v>
      </c>
      <c r="B169" s="181"/>
      <c r="C169" s="182"/>
      <c r="D169" s="88" t="s">
        <v>43</v>
      </c>
      <c r="E169" s="89">
        <f t="shared" ref="E169:G170" si="30">E170</f>
        <v>581.25</v>
      </c>
      <c r="F169" s="136">
        <f t="shared" si="30"/>
        <v>673.03</v>
      </c>
      <c r="G169" s="136">
        <f>G170</f>
        <v>697.14</v>
      </c>
      <c r="H169" s="125">
        <f t="shared" si="27"/>
        <v>119.93806451612903</v>
      </c>
      <c r="I169" s="125">
        <f t="shared" si="28"/>
        <v>103.58230688082256</v>
      </c>
    </row>
    <row r="170" spans="1:15" x14ac:dyDescent="0.25">
      <c r="A170" s="183">
        <v>3</v>
      </c>
      <c r="B170" s="184"/>
      <c r="C170" s="185"/>
      <c r="D170" s="82" t="s">
        <v>17</v>
      </c>
      <c r="E170" s="83">
        <f t="shared" si="30"/>
        <v>581.25</v>
      </c>
      <c r="F170" s="137">
        <f>F171</f>
        <v>673.03</v>
      </c>
      <c r="G170" s="137">
        <f t="shared" si="30"/>
        <v>697.14</v>
      </c>
      <c r="H170" s="124">
        <f t="shared" si="27"/>
        <v>119.93806451612903</v>
      </c>
      <c r="I170" s="124">
        <f t="shared" si="28"/>
        <v>103.58230688082256</v>
      </c>
      <c r="O170" t="s">
        <v>131</v>
      </c>
    </row>
    <row r="171" spans="1:15" ht="38.25" x14ac:dyDescent="0.25">
      <c r="A171" s="183">
        <v>37</v>
      </c>
      <c r="B171" s="184"/>
      <c r="C171" s="185"/>
      <c r="D171" s="82" t="s">
        <v>185</v>
      </c>
      <c r="E171" s="83">
        <v>581.25</v>
      </c>
      <c r="F171" s="129">
        <v>673.03</v>
      </c>
      <c r="G171" s="129">
        <v>697.14</v>
      </c>
      <c r="H171" s="124">
        <f t="shared" si="27"/>
        <v>119.93806451612903</v>
      </c>
      <c r="I171" s="124">
        <f t="shared" si="28"/>
        <v>103.58230688082256</v>
      </c>
    </row>
    <row r="172" spans="1:15" x14ac:dyDescent="0.25">
      <c r="E172" s="126">
        <f>E6+E111</f>
        <v>1933530.37</v>
      </c>
      <c r="F172" s="141">
        <f>F6+F111</f>
        <v>2283788.7999999998</v>
      </c>
      <c r="G172" s="141">
        <f>G6+G111</f>
        <v>2427553.7400000002</v>
      </c>
      <c r="H172" s="127">
        <f>G172/E172*100</f>
        <v>125.55032895604326</v>
      </c>
      <c r="I172" s="127">
        <f>G172/F172*100</f>
        <v>106.29501904904694</v>
      </c>
    </row>
  </sheetData>
  <mergeCells count="146">
    <mergeCell ref="A99:C99"/>
    <mergeCell ref="A98:C98"/>
    <mergeCell ref="A96:C96"/>
    <mergeCell ref="A87:C87"/>
    <mergeCell ref="A92:C92"/>
    <mergeCell ref="A90:C90"/>
    <mergeCell ref="A89:C89"/>
    <mergeCell ref="A88:C88"/>
    <mergeCell ref="A46:C46"/>
    <mergeCell ref="A47:C47"/>
    <mergeCell ref="A48:C48"/>
    <mergeCell ref="A49:C49"/>
    <mergeCell ref="A55:C55"/>
    <mergeCell ref="A56:C56"/>
    <mergeCell ref="A57:C57"/>
    <mergeCell ref="A79:C79"/>
    <mergeCell ref="A80:C80"/>
    <mergeCell ref="A81:C81"/>
    <mergeCell ref="A168:C168"/>
    <mergeCell ref="A169:C169"/>
    <mergeCell ref="A170:C170"/>
    <mergeCell ref="A171:C171"/>
    <mergeCell ref="A140:C140"/>
    <mergeCell ref="A141:C141"/>
    <mergeCell ref="A142:C142"/>
    <mergeCell ref="A145:C145"/>
    <mergeCell ref="A146:C146"/>
    <mergeCell ref="A147:C147"/>
    <mergeCell ref="A148:C148"/>
    <mergeCell ref="A149:C149"/>
    <mergeCell ref="A150:C150"/>
    <mergeCell ref="A154:C154"/>
    <mergeCell ref="A155:C155"/>
    <mergeCell ref="A156:C156"/>
    <mergeCell ref="A160:C160"/>
    <mergeCell ref="A161:C161"/>
    <mergeCell ref="A165:C165"/>
    <mergeCell ref="A166:C166"/>
    <mergeCell ref="A167:C167"/>
    <mergeCell ref="A162:C162"/>
    <mergeCell ref="A163:C163"/>
    <mergeCell ref="A164:C164"/>
    <mergeCell ref="A151:C151"/>
    <mergeCell ref="A152:C152"/>
    <mergeCell ref="A153:C153"/>
    <mergeCell ref="A158:C158"/>
    <mergeCell ref="A159:C159"/>
    <mergeCell ref="A157:C157"/>
    <mergeCell ref="A129:C129"/>
    <mergeCell ref="A133:C133"/>
    <mergeCell ref="A134:C134"/>
    <mergeCell ref="A135:C135"/>
    <mergeCell ref="A136:C136"/>
    <mergeCell ref="A137:C137"/>
    <mergeCell ref="A138:C138"/>
    <mergeCell ref="A139:C139"/>
    <mergeCell ref="A123:C123"/>
    <mergeCell ref="A125:C125"/>
    <mergeCell ref="A122:C122"/>
    <mergeCell ref="A127:C127"/>
    <mergeCell ref="A128:C128"/>
    <mergeCell ref="A112:C112"/>
    <mergeCell ref="A113:C113"/>
    <mergeCell ref="A114:C114"/>
    <mergeCell ref="A116:C116"/>
    <mergeCell ref="A118:C118"/>
    <mergeCell ref="A119:C119"/>
    <mergeCell ref="A120:C120"/>
    <mergeCell ref="A107:C107"/>
    <mergeCell ref="A108:C108"/>
    <mergeCell ref="A109:C109"/>
    <mergeCell ref="A110:C110"/>
    <mergeCell ref="A111:C111"/>
    <mergeCell ref="A102:C102"/>
    <mergeCell ref="A103:C103"/>
    <mergeCell ref="A104:C104"/>
    <mergeCell ref="A105:C105"/>
    <mergeCell ref="A106:C106"/>
    <mergeCell ref="A100:C100"/>
    <mergeCell ref="A101:C101"/>
    <mergeCell ref="A76:C76"/>
    <mergeCell ref="A77:C77"/>
    <mergeCell ref="A74:C74"/>
    <mergeCell ref="A75:C75"/>
    <mergeCell ref="A54:C54"/>
    <mergeCell ref="A58:C58"/>
    <mergeCell ref="A59:C59"/>
    <mergeCell ref="A60:C60"/>
    <mergeCell ref="A63:C63"/>
    <mergeCell ref="A71:C71"/>
    <mergeCell ref="A72:C72"/>
    <mergeCell ref="A65:C65"/>
    <mergeCell ref="A66:C66"/>
    <mergeCell ref="A67:C67"/>
    <mergeCell ref="A68:C68"/>
    <mergeCell ref="A70:C70"/>
    <mergeCell ref="A85:C85"/>
    <mergeCell ref="A84:C84"/>
    <mergeCell ref="A83:C83"/>
    <mergeCell ref="A30:C30"/>
    <mergeCell ref="A26:C26"/>
    <mergeCell ref="A27:C27"/>
    <mergeCell ref="A42:C42"/>
    <mergeCell ref="A45:C45"/>
    <mergeCell ref="A28:C28"/>
    <mergeCell ref="A29:C29"/>
    <mergeCell ref="A31:C31"/>
    <mergeCell ref="A33:C33"/>
    <mergeCell ref="A38:C38"/>
    <mergeCell ref="A6:C6"/>
    <mergeCell ref="A7:C7"/>
    <mergeCell ref="A5:C5"/>
    <mergeCell ref="A3:I3"/>
    <mergeCell ref="A1:I1"/>
    <mergeCell ref="A21:C21"/>
    <mergeCell ref="A22:C22"/>
    <mergeCell ref="A24:C24"/>
    <mergeCell ref="A25:C2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34:C34"/>
    <mergeCell ref="A35:C35"/>
    <mergeCell ref="A37:C37"/>
    <mergeCell ref="A39:C39"/>
    <mergeCell ref="A40:C40"/>
    <mergeCell ref="A41:C41"/>
    <mergeCell ref="A62:C62"/>
    <mergeCell ref="A64:C64"/>
    <mergeCell ref="A50:C50"/>
    <mergeCell ref="A51:C51"/>
    <mergeCell ref="A52:C52"/>
    <mergeCell ref="A53:C53"/>
    <mergeCell ref="A43:C43"/>
    <mergeCell ref="A44:C44"/>
    <mergeCell ref="A61:C6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</vt:lpstr>
      <vt:lpstr> Račun prihoda i rashoda</vt:lpstr>
      <vt:lpstr>Rashodi prema funkcijskoj kl</vt:lpstr>
      <vt:lpstr>Račun financiranja</vt:lpstr>
      <vt:lpstr>POSEBNI DIO</vt:lpstr>
      <vt:lpstr>' Račun prihoda i rashoda'!Ispis_naslova</vt:lpstr>
      <vt:lpstr>'POSEBNI DIO'!Ispis_naslova</vt:lpstr>
      <vt:lpstr>'Rashodi prema funkcijskoj kl'!Ispis_naslova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2025-03-20T10:46:59Z</cp:lastPrinted>
  <dcterms:created xsi:type="dcterms:W3CDTF">2022-08-12T12:51:27Z</dcterms:created>
  <dcterms:modified xsi:type="dcterms:W3CDTF">2025-03-20T14:17:45Z</dcterms:modified>
</cp:coreProperties>
</file>